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 Projects\1. SYDENENV\2019\SYDEN227300 Landfill Environmental Monitoring_CCC\6. Reporting\Website Data\October 2020\"/>
    </mc:Choice>
  </mc:AlternateContent>
  <xr:revisionPtr revIDLastSave="0" documentId="13_ncr:1_{AFE28D7E-852F-48FE-9955-B3D22E38C685}" xr6:coauthVersionLast="45" xr6:coauthVersionMax="45" xr10:uidLastSave="{00000000-0000-0000-0000-000000000000}"/>
  <bookViews>
    <workbookView xWindow="-120" yWindow="-120" windowWidth="29040" windowHeight="15840" xr2:uid="{0D1B0E28-A698-468F-A4EB-52583E4587F3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130" i="1" l="1"/>
  <c r="AV130" i="1"/>
  <c r="AO130" i="1"/>
  <c r="AH130" i="1"/>
  <c r="AA130" i="1"/>
  <c r="T130" i="1"/>
  <c r="F130" i="1"/>
  <c r="BC121" i="1"/>
  <c r="AV121" i="1"/>
  <c r="AO121" i="1"/>
  <c r="AH121" i="1"/>
  <c r="AA121" i="1"/>
  <c r="T121" i="1"/>
  <c r="F121" i="1"/>
  <c r="BC120" i="1"/>
  <c r="AV120" i="1"/>
  <c r="AO120" i="1"/>
  <c r="AH120" i="1"/>
  <c r="AA120" i="1"/>
  <c r="T120" i="1"/>
  <c r="F120" i="1"/>
  <c r="BC119" i="1"/>
  <c r="AV119" i="1"/>
  <c r="AO119" i="1"/>
  <c r="AH119" i="1"/>
  <c r="AA119" i="1"/>
  <c r="T119" i="1"/>
  <c r="F119" i="1"/>
  <c r="BC118" i="1"/>
  <c r="AV118" i="1"/>
  <c r="AO118" i="1"/>
  <c r="AH118" i="1"/>
  <c r="AA118" i="1"/>
  <c r="T118" i="1"/>
  <c r="F118" i="1"/>
  <c r="BC117" i="1"/>
  <c r="AV117" i="1"/>
  <c r="AO117" i="1"/>
  <c r="AH117" i="1"/>
  <c r="AA117" i="1"/>
  <c r="T117" i="1"/>
  <c r="F117" i="1"/>
  <c r="BC116" i="1"/>
  <c r="AV116" i="1"/>
  <c r="AO116" i="1"/>
  <c r="AH116" i="1"/>
  <c r="AA116" i="1"/>
  <c r="T116" i="1"/>
  <c r="F116" i="1"/>
  <c r="BC115" i="1"/>
  <c r="AV115" i="1"/>
  <c r="AO115" i="1"/>
  <c r="AH115" i="1"/>
  <c r="AA115" i="1"/>
  <c r="T115" i="1"/>
  <c r="F115" i="1"/>
  <c r="BC114" i="1"/>
  <c r="AV114" i="1"/>
  <c r="AO114" i="1"/>
  <c r="AH114" i="1"/>
  <c r="AA114" i="1"/>
  <c r="T114" i="1"/>
  <c r="F114" i="1"/>
  <c r="BC113" i="1"/>
  <c r="AV113" i="1"/>
  <c r="AO113" i="1"/>
  <c r="AH113" i="1"/>
  <c r="AA113" i="1"/>
  <c r="T113" i="1"/>
  <c r="F113" i="1"/>
  <c r="BC112" i="1"/>
  <c r="AV112" i="1"/>
  <c r="AO112" i="1"/>
  <c r="AH112" i="1"/>
  <c r="AA112" i="1"/>
  <c r="T112" i="1"/>
  <c r="F112" i="1"/>
  <c r="BC111" i="1"/>
  <c r="AV111" i="1"/>
  <c r="AO111" i="1"/>
  <c r="AH111" i="1"/>
  <c r="AA111" i="1"/>
  <c r="T111" i="1"/>
  <c r="F111" i="1"/>
  <c r="BC110" i="1"/>
  <c r="AV110" i="1"/>
  <c r="AO110" i="1"/>
  <c r="AH110" i="1"/>
  <c r="AA110" i="1"/>
  <c r="T110" i="1"/>
  <c r="F110" i="1"/>
  <c r="BC109" i="1"/>
  <c r="AV109" i="1"/>
  <c r="AO109" i="1"/>
  <c r="AH109" i="1"/>
  <c r="AA109" i="1"/>
  <c r="T109" i="1"/>
  <c r="F109" i="1"/>
  <c r="BC108" i="1"/>
  <c r="AV108" i="1"/>
  <c r="AO108" i="1"/>
  <c r="AH108" i="1"/>
  <c r="AA108" i="1"/>
  <c r="T108" i="1"/>
  <c r="F108" i="1"/>
  <c r="BC107" i="1"/>
  <c r="AV107" i="1"/>
  <c r="AO107" i="1"/>
  <c r="AH107" i="1"/>
  <c r="AA107" i="1"/>
  <c r="T107" i="1"/>
  <c r="F107" i="1"/>
  <c r="BC106" i="1"/>
  <c r="AV106" i="1"/>
  <c r="AO106" i="1"/>
  <c r="AH106" i="1"/>
  <c r="AA106" i="1"/>
  <c r="T106" i="1"/>
  <c r="F106" i="1"/>
  <c r="BC105" i="1"/>
  <c r="AV105" i="1"/>
  <c r="AO105" i="1"/>
  <c r="AH105" i="1"/>
  <c r="AA105" i="1"/>
  <c r="T105" i="1"/>
  <c r="F105" i="1"/>
  <c r="BC104" i="1"/>
  <c r="AV104" i="1"/>
  <c r="AO104" i="1"/>
  <c r="AH104" i="1"/>
  <c r="AA104" i="1"/>
  <c r="T104" i="1"/>
  <c r="F104" i="1"/>
  <c r="BC103" i="1"/>
  <c r="AV103" i="1"/>
  <c r="AO103" i="1"/>
  <c r="AH103" i="1"/>
  <c r="AA103" i="1"/>
  <c r="T103" i="1"/>
  <c r="F103" i="1"/>
  <c r="BC102" i="1"/>
  <c r="AV102" i="1"/>
  <c r="AO102" i="1"/>
  <c r="AH102" i="1"/>
  <c r="AA102" i="1"/>
  <c r="T102" i="1"/>
  <c r="F102" i="1"/>
  <c r="BC101" i="1"/>
  <c r="AV101" i="1"/>
  <c r="AO101" i="1"/>
  <c r="AH101" i="1"/>
  <c r="AA101" i="1"/>
  <c r="T101" i="1"/>
  <c r="F101" i="1"/>
  <c r="BC100" i="1"/>
  <c r="AV100" i="1"/>
  <c r="AO100" i="1"/>
  <c r="AH100" i="1"/>
  <c r="AA100" i="1"/>
  <c r="T100" i="1"/>
  <c r="F100" i="1"/>
  <c r="BC99" i="1"/>
  <c r="AV99" i="1"/>
  <c r="AO99" i="1"/>
  <c r="AH99" i="1"/>
  <c r="AA99" i="1"/>
  <c r="T99" i="1"/>
  <c r="F99" i="1"/>
  <c r="BC98" i="1"/>
  <c r="AV98" i="1"/>
  <c r="AO98" i="1"/>
  <c r="AH98" i="1"/>
  <c r="AA98" i="1"/>
  <c r="T98" i="1"/>
  <c r="F98" i="1"/>
  <c r="BC97" i="1"/>
  <c r="AV97" i="1"/>
  <c r="AO97" i="1"/>
  <c r="AH97" i="1"/>
  <c r="AA97" i="1"/>
  <c r="T97" i="1"/>
  <c r="F97" i="1"/>
  <c r="BC96" i="1"/>
  <c r="AV96" i="1"/>
  <c r="AO96" i="1"/>
  <c r="AH96" i="1"/>
  <c r="AA96" i="1"/>
  <c r="T96" i="1"/>
  <c r="F96" i="1"/>
  <c r="BC95" i="1"/>
  <c r="AV95" i="1"/>
  <c r="AO95" i="1"/>
  <c r="AH95" i="1"/>
  <c r="AA95" i="1"/>
  <c r="T95" i="1"/>
  <c r="F95" i="1"/>
  <c r="BC94" i="1"/>
  <c r="AV94" i="1"/>
  <c r="AO94" i="1"/>
  <c r="AH94" i="1"/>
  <c r="AA94" i="1"/>
  <c r="T94" i="1"/>
  <c r="F94" i="1"/>
  <c r="BC93" i="1"/>
  <c r="AV93" i="1"/>
  <c r="AO93" i="1"/>
  <c r="AH93" i="1"/>
  <c r="AA93" i="1"/>
  <c r="T93" i="1"/>
  <c r="F93" i="1"/>
  <c r="BC92" i="1"/>
  <c r="AV92" i="1"/>
  <c r="AO92" i="1"/>
  <c r="AH92" i="1"/>
  <c r="AA92" i="1"/>
  <c r="T92" i="1"/>
  <c r="F92" i="1"/>
  <c r="BC91" i="1"/>
  <c r="AV91" i="1"/>
  <c r="AO91" i="1"/>
  <c r="AH91" i="1"/>
  <c r="AA91" i="1"/>
  <c r="T91" i="1"/>
  <c r="M91" i="1"/>
  <c r="F91" i="1"/>
  <c r="BC89" i="1"/>
  <c r="AV89" i="1"/>
  <c r="AO89" i="1"/>
  <c r="AH89" i="1"/>
  <c r="AA89" i="1"/>
  <c r="T89" i="1"/>
  <c r="M89" i="1"/>
  <c r="F89" i="1"/>
  <c r="BC80" i="1"/>
  <c r="AV80" i="1"/>
  <c r="AO80" i="1"/>
  <c r="AH80" i="1"/>
  <c r="AA80" i="1"/>
  <c r="T80" i="1"/>
  <c r="M80" i="1"/>
  <c r="F80" i="1"/>
  <c r="BC79" i="1"/>
  <c r="AV79" i="1"/>
  <c r="AO79" i="1"/>
  <c r="AH79" i="1"/>
  <c r="AA79" i="1"/>
  <c r="T79" i="1"/>
  <c r="M79" i="1"/>
  <c r="F79" i="1"/>
  <c r="BC78" i="1"/>
  <c r="AV78" i="1"/>
  <c r="AO78" i="1"/>
  <c r="AH78" i="1"/>
  <c r="AA78" i="1"/>
  <c r="T78" i="1"/>
  <c r="M78" i="1"/>
  <c r="F78" i="1"/>
  <c r="BC77" i="1"/>
  <c r="AV77" i="1"/>
  <c r="AO77" i="1"/>
  <c r="AH77" i="1"/>
  <c r="AA77" i="1"/>
  <c r="T77" i="1"/>
  <c r="M77" i="1"/>
  <c r="F77" i="1"/>
  <c r="BC76" i="1"/>
  <c r="AV76" i="1"/>
  <c r="AO76" i="1"/>
  <c r="AH76" i="1"/>
  <c r="AA76" i="1"/>
  <c r="T76" i="1"/>
  <c r="M76" i="1"/>
  <c r="F76" i="1"/>
  <c r="BC75" i="1"/>
  <c r="AV75" i="1"/>
  <c r="AO75" i="1"/>
  <c r="AH75" i="1"/>
  <c r="AA75" i="1"/>
  <c r="T75" i="1"/>
  <c r="M75" i="1"/>
  <c r="F75" i="1"/>
  <c r="BC74" i="1"/>
  <c r="AV74" i="1"/>
  <c r="AO74" i="1"/>
  <c r="AH74" i="1"/>
  <c r="AA74" i="1"/>
  <c r="T74" i="1"/>
  <c r="M74" i="1"/>
  <c r="F74" i="1"/>
  <c r="BC73" i="1"/>
  <c r="AV73" i="1"/>
  <c r="AO73" i="1"/>
  <c r="AH73" i="1"/>
  <c r="AA73" i="1"/>
  <c r="T73" i="1"/>
  <c r="M73" i="1"/>
  <c r="F73" i="1"/>
  <c r="BC72" i="1"/>
  <c r="AV72" i="1"/>
  <c r="AO72" i="1"/>
  <c r="AH72" i="1"/>
  <c r="AA72" i="1"/>
  <c r="T72" i="1"/>
  <c r="M72" i="1"/>
  <c r="F72" i="1"/>
  <c r="BC71" i="1"/>
  <c r="AV71" i="1"/>
  <c r="AO71" i="1"/>
  <c r="AH71" i="1"/>
  <c r="AA71" i="1"/>
  <c r="T71" i="1"/>
  <c r="M71" i="1"/>
  <c r="F71" i="1"/>
  <c r="BC70" i="1"/>
  <c r="AV70" i="1"/>
  <c r="AO70" i="1"/>
  <c r="AH70" i="1"/>
  <c r="AA70" i="1"/>
  <c r="T70" i="1"/>
  <c r="M70" i="1"/>
  <c r="F70" i="1"/>
  <c r="BC69" i="1"/>
  <c r="AV69" i="1"/>
  <c r="AO69" i="1"/>
  <c r="AH69" i="1"/>
  <c r="AA69" i="1"/>
  <c r="T69" i="1"/>
  <c r="M69" i="1"/>
  <c r="F69" i="1"/>
  <c r="BC68" i="1"/>
  <c r="AV68" i="1"/>
  <c r="AO68" i="1"/>
  <c r="AH68" i="1"/>
  <c r="AA68" i="1"/>
  <c r="T68" i="1"/>
  <c r="M68" i="1"/>
  <c r="F68" i="1"/>
  <c r="BC67" i="1"/>
  <c r="AV67" i="1"/>
  <c r="AO67" i="1"/>
  <c r="AH67" i="1"/>
  <c r="AA67" i="1"/>
  <c r="T67" i="1"/>
  <c r="M67" i="1"/>
  <c r="F67" i="1"/>
  <c r="BC66" i="1"/>
  <c r="AV66" i="1"/>
  <c r="AO66" i="1"/>
  <c r="AH66" i="1"/>
  <c r="AA66" i="1"/>
  <c r="T66" i="1"/>
  <c r="M66" i="1"/>
  <c r="F66" i="1"/>
  <c r="BC65" i="1"/>
  <c r="AV65" i="1"/>
  <c r="AO65" i="1"/>
  <c r="AH65" i="1"/>
  <c r="AA65" i="1"/>
  <c r="T65" i="1"/>
  <c r="M65" i="1"/>
  <c r="F65" i="1"/>
  <c r="BC64" i="1"/>
  <c r="AV64" i="1"/>
  <c r="AO64" i="1"/>
  <c r="AH64" i="1"/>
  <c r="AA64" i="1"/>
  <c r="T64" i="1"/>
  <c r="M64" i="1"/>
  <c r="F64" i="1"/>
  <c r="BC63" i="1"/>
  <c r="AV63" i="1"/>
  <c r="AO63" i="1"/>
  <c r="AH63" i="1"/>
  <c r="AA63" i="1"/>
  <c r="T63" i="1"/>
  <c r="M63" i="1"/>
  <c r="F63" i="1"/>
  <c r="BC62" i="1"/>
  <c r="AV62" i="1"/>
  <c r="AO62" i="1"/>
  <c r="AH62" i="1"/>
  <c r="AA62" i="1"/>
  <c r="T62" i="1"/>
  <c r="M62" i="1"/>
  <c r="F62" i="1"/>
  <c r="BC61" i="1"/>
  <c r="AV61" i="1"/>
  <c r="AO61" i="1"/>
  <c r="AH61" i="1"/>
  <c r="AA61" i="1"/>
  <c r="T61" i="1"/>
  <c r="M61" i="1"/>
  <c r="F61" i="1"/>
  <c r="BC60" i="1"/>
  <c r="AV60" i="1"/>
  <c r="AO60" i="1"/>
  <c r="AH60" i="1"/>
  <c r="AA60" i="1"/>
  <c r="T60" i="1"/>
  <c r="M60" i="1"/>
  <c r="F60" i="1"/>
  <c r="BC59" i="1"/>
  <c r="AV59" i="1"/>
  <c r="AO59" i="1"/>
  <c r="AH59" i="1"/>
  <c r="AA59" i="1"/>
  <c r="T59" i="1"/>
  <c r="M59" i="1"/>
  <c r="F59" i="1"/>
  <c r="BC58" i="1"/>
  <c r="AV58" i="1"/>
  <c r="AO58" i="1"/>
  <c r="AH58" i="1"/>
  <c r="AA58" i="1"/>
  <c r="T58" i="1"/>
  <c r="M58" i="1"/>
  <c r="F58" i="1"/>
  <c r="BC57" i="1"/>
  <c r="AV57" i="1"/>
  <c r="AO57" i="1"/>
  <c r="AH57" i="1"/>
  <c r="AA57" i="1"/>
  <c r="T57" i="1"/>
  <c r="M57" i="1"/>
  <c r="F57" i="1"/>
  <c r="BC56" i="1"/>
  <c r="AV56" i="1"/>
  <c r="AO56" i="1"/>
  <c r="AH56" i="1"/>
  <c r="AA56" i="1"/>
  <c r="T56" i="1"/>
  <c r="M56" i="1"/>
  <c r="F56" i="1"/>
  <c r="BC55" i="1"/>
  <c r="AV55" i="1"/>
  <c r="AO55" i="1"/>
  <c r="AH55" i="1"/>
  <c r="AA55" i="1"/>
  <c r="T55" i="1"/>
  <c r="M55" i="1"/>
  <c r="F55" i="1"/>
  <c r="BC54" i="1"/>
  <c r="AV54" i="1"/>
  <c r="AO54" i="1"/>
  <c r="AH54" i="1"/>
  <c r="AA54" i="1"/>
  <c r="T54" i="1"/>
  <c r="M54" i="1"/>
  <c r="F54" i="1"/>
  <c r="BC53" i="1"/>
  <c r="AV53" i="1"/>
  <c r="AO53" i="1"/>
  <c r="AH53" i="1"/>
  <c r="AA53" i="1"/>
  <c r="T53" i="1"/>
  <c r="M53" i="1"/>
  <c r="F53" i="1"/>
  <c r="BC52" i="1"/>
  <c r="AV52" i="1"/>
  <c r="AO52" i="1"/>
  <c r="AH52" i="1"/>
  <c r="AA52" i="1"/>
  <c r="T52" i="1"/>
  <c r="M52" i="1"/>
  <c r="F52" i="1"/>
  <c r="BC51" i="1"/>
  <c r="AV51" i="1"/>
  <c r="AO51" i="1"/>
  <c r="AH51" i="1"/>
  <c r="AA51" i="1"/>
  <c r="T51" i="1"/>
  <c r="M51" i="1"/>
  <c r="F51" i="1"/>
  <c r="BC50" i="1"/>
  <c r="AV50" i="1"/>
  <c r="AO50" i="1"/>
  <c r="AH50" i="1"/>
  <c r="AA50" i="1"/>
  <c r="T50" i="1"/>
  <c r="M50" i="1"/>
  <c r="F50" i="1"/>
  <c r="BJ48" i="1"/>
  <c r="BC48" i="1"/>
  <c r="AV48" i="1"/>
  <c r="AO48" i="1"/>
  <c r="AH48" i="1"/>
  <c r="AA48" i="1"/>
  <c r="T48" i="1"/>
  <c r="BJ39" i="1"/>
  <c r="BC39" i="1"/>
  <c r="AV39" i="1"/>
  <c r="AO39" i="1"/>
  <c r="AH39" i="1"/>
  <c r="AA39" i="1"/>
  <c r="T39" i="1"/>
  <c r="BJ38" i="1"/>
  <c r="BC38" i="1"/>
  <c r="AV38" i="1"/>
  <c r="AO38" i="1"/>
  <c r="AH38" i="1"/>
  <c r="AA38" i="1"/>
  <c r="T38" i="1"/>
  <c r="BJ37" i="1"/>
  <c r="BC37" i="1"/>
  <c r="AV37" i="1"/>
  <c r="AO37" i="1"/>
  <c r="AH37" i="1"/>
  <c r="AA37" i="1"/>
  <c r="T37" i="1"/>
  <c r="BJ36" i="1"/>
  <c r="BC36" i="1"/>
  <c r="AV36" i="1"/>
  <c r="AO36" i="1"/>
  <c r="AH36" i="1"/>
  <c r="AA36" i="1"/>
  <c r="T36" i="1"/>
  <c r="BJ35" i="1"/>
  <c r="BC35" i="1"/>
  <c r="AV35" i="1"/>
  <c r="AO35" i="1"/>
  <c r="AH35" i="1"/>
  <c r="AA35" i="1"/>
  <c r="T35" i="1"/>
  <c r="BJ34" i="1"/>
  <c r="BC34" i="1"/>
  <c r="AV34" i="1"/>
  <c r="AO34" i="1"/>
  <c r="AH34" i="1"/>
  <c r="AA34" i="1"/>
  <c r="T34" i="1"/>
  <c r="BJ33" i="1"/>
  <c r="BC33" i="1"/>
  <c r="AV33" i="1"/>
  <c r="AO33" i="1"/>
  <c r="AH33" i="1"/>
  <c r="AA33" i="1"/>
  <c r="T33" i="1"/>
  <c r="BJ32" i="1"/>
  <c r="BC32" i="1"/>
  <c r="AV32" i="1"/>
  <c r="AO32" i="1"/>
  <c r="AH32" i="1"/>
  <c r="AA32" i="1"/>
  <c r="T32" i="1"/>
  <c r="BJ31" i="1"/>
  <c r="BC31" i="1"/>
  <c r="AV31" i="1"/>
  <c r="AO31" i="1"/>
  <c r="AH31" i="1"/>
  <c r="AA31" i="1"/>
  <c r="T31" i="1"/>
  <c r="BJ30" i="1"/>
  <c r="BC30" i="1"/>
  <c r="AV30" i="1"/>
  <c r="AO30" i="1"/>
  <c r="AH30" i="1"/>
  <c r="AA30" i="1"/>
  <c r="T30" i="1"/>
  <c r="BJ29" i="1"/>
  <c r="BC29" i="1"/>
  <c r="AV29" i="1"/>
  <c r="AO29" i="1"/>
  <c r="AH29" i="1"/>
  <c r="AA29" i="1"/>
  <c r="T29" i="1"/>
  <c r="BJ28" i="1"/>
  <c r="BC28" i="1"/>
  <c r="AV28" i="1"/>
  <c r="AO28" i="1"/>
  <c r="AH28" i="1"/>
  <c r="AA28" i="1"/>
  <c r="T28" i="1"/>
  <c r="BJ27" i="1"/>
  <c r="BC27" i="1"/>
  <c r="AV27" i="1"/>
  <c r="AO27" i="1"/>
  <c r="AH27" i="1"/>
  <c r="AA27" i="1"/>
  <c r="T27" i="1"/>
  <c r="BJ26" i="1"/>
  <c r="BC26" i="1"/>
  <c r="AV26" i="1"/>
  <c r="AO26" i="1"/>
  <c r="AH26" i="1"/>
  <c r="AA26" i="1"/>
  <c r="T26" i="1"/>
  <c r="BJ25" i="1"/>
  <c r="BC25" i="1"/>
  <c r="AV25" i="1"/>
  <c r="AO25" i="1"/>
  <c r="AH25" i="1"/>
  <c r="AA25" i="1"/>
  <c r="T25" i="1"/>
  <c r="BJ24" i="1"/>
  <c r="BC24" i="1"/>
  <c r="AV24" i="1"/>
  <c r="AO24" i="1"/>
  <c r="AH24" i="1"/>
  <c r="AA24" i="1"/>
  <c r="T24" i="1"/>
  <c r="BJ23" i="1"/>
  <c r="BC23" i="1"/>
  <c r="AV23" i="1"/>
  <c r="AO23" i="1"/>
  <c r="AH23" i="1"/>
  <c r="AA23" i="1"/>
  <c r="T23" i="1"/>
  <c r="BJ22" i="1"/>
  <c r="BC22" i="1"/>
  <c r="AV22" i="1"/>
  <c r="AO22" i="1"/>
  <c r="AH22" i="1"/>
  <c r="AA22" i="1"/>
  <c r="T22" i="1"/>
  <c r="BJ21" i="1"/>
  <c r="BC21" i="1"/>
  <c r="AV21" i="1"/>
  <c r="AO21" i="1"/>
  <c r="AH21" i="1"/>
  <c r="AA21" i="1"/>
  <c r="T21" i="1"/>
  <c r="BJ20" i="1"/>
  <c r="BC20" i="1"/>
  <c r="AV20" i="1"/>
  <c r="AO20" i="1"/>
  <c r="AH20" i="1"/>
  <c r="AA20" i="1"/>
  <c r="T20" i="1"/>
  <c r="BJ19" i="1"/>
  <c r="BC19" i="1"/>
  <c r="AV19" i="1"/>
  <c r="AO19" i="1"/>
  <c r="AH19" i="1"/>
  <c r="AA19" i="1"/>
  <c r="T19" i="1"/>
  <c r="BJ18" i="1"/>
  <c r="BC18" i="1"/>
  <c r="AV18" i="1"/>
  <c r="AO18" i="1"/>
  <c r="AH18" i="1"/>
  <c r="AA18" i="1"/>
  <c r="T18" i="1"/>
  <c r="BJ17" i="1"/>
  <c r="BC17" i="1"/>
  <c r="AV17" i="1"/>
  <c r="AO17" i="1"/>
  <c r="AH17" i="1"/>
  <c r="AA17" i="1"/>
  <c r="T17" i="1"/>
  <c r="BJ16" i="1"/>
  <c r="BC16" i="1"/>
  <c r="AV16" i="1"/>
  <c r="AO16" i="1"/>
  <c r="AH16" i="1"/>
  <c r="AA16" i="1"/>
  <c r="T16" i="1"/>
  <c r="BJ15" i="1"/>
  <c r="BC15" i="1"/>
  <c r="AV15" i="1"/>
  <c r="AO15" i="1"/>
  <c r="AH15" i="1"/>
  <c r="AA15" i="1"/>
  <c r="T15" i="1"/>
  <c r="BJ14" i="1"/>
  <c r="BC14" i="1"/>
  <c r="AV14" i="1"/>
  <c r="AO14" i="1"/>
  <c r="AH14" i="1"/>
  <c r="AA14" i="1"/>
  <c r="T14" i="1"/>
  <c r="BJ13" i="1"/>
  <c r="BC13" i="1"/>
  <c r="AV13" i="1"/>
  <c r="AO13" i="1"/>
  <c r="AH13" i="1"/>
  <c r="AA13" i="1"/>
  <c r="T13" i="1"/>
  <c r="BJ12" i="1"/>
  <c r="BC12" i="1"/>
  <c r="AV12" i="1"/>
  <c r="AO12" i="1"/>
  <c r="AH12" i="1"/>
  <c r="AA12" i="1"/>
  <c r="T12" i="1"/>
  <c r="BJ11" i="1"/>
  <c r="BC11" i="1"/>
  <c r="AV11" i="1"/>
  <c r="AO11" i="1"/>
  <c r="AH11" i="1"/>
  <c r="AA11" i="1"/>
  <c r="T11" i="1"/>
  <c r="BJ10" i="1"/>
  <c r="BC10" i="1"/>
  <c r="AV10" i="1"/>
  <c r="AO10" i="1"/>
  <c r="AH10" i="1"/>
  <c r="AA10" i="1"/>
  <c r="T10" i="1"/>
  <c r="BJ9" i="1"/>
  <c r="BC9" i="1"/>
  <c r="AV9" i="1"/>
  <c r="AO9" i="1"/>
  <c r="AH9" i="1"/>
  <c r="AA9" i="1"/>
  <c r="T9" i="1"/>
  <c r="M9" i="1"/>
  <c r="F9" i="1"/>
</calcChain>
</file>

<file path=xl/sharedStrings.xml><?xml version="1.0" encoding="utf-8"?>
<sst xmlns="http://schemas.openxmlformats.org/spreadsheetml/2006/main" count="5414" uniqueCount="106">
  <si>
    <t xml:space="preserve">                   </t>
  </si>
  <si>
    <t>Central Coast Council</t>
  </si>
  <si>
    <t>Monitoring Data – Buttonderry Landfill</t>
  </si>
  <si>
    <t>Licence Number:</t>
  </si>
  <si>
    <t>Date Sampled:</t>
  </si>
  <si>
    <t>2nd, 6th, 8th, 12th and 14th of October.</t>
  </si>
  <si>
    <t>Date Obtained:</t>
  </si>
  <si>
    <t>Date Published:</t>
  </si>
  <si>
    <t>Sampling Point (EPA ID No.)</t>
  </si>
  <si>
    <t>Pollutant Type</t>
  </si>
  <si>
    <t>Pollutant</t>
  </si>
  <si>
    <t xml:space="preserve">Units </t>
  </si>
  <si>
    <t>Concentration/ Value</t>
  </si>
  <si>
    <t>EPL Limit (Source)</t>
  </si>
  <si>
    <t>B_101S (22)</t>
  </si>
  <si>
    <t>Groundwater</t>
  </si>
  <si>
    <t>Standing Water Level</t>
  </si>
  <si>
    <t>mBTOC</t>
  </si>
  <si>
    <t>N/A</t>
  </si>
  <si>
    <t>B_104S (25)</t>
  </si>
  <si>
    <t>B_111S (32)</t>
  </si>
  <si>
    <t>B_BT19 (5)</t>
  </si>
  <si>
    <t>B_TB2 (13)</t>
  </si>
  <si>
    <t>B_110D (31)</t>
  </si>
  <si>
    <t>B_707 (30)</t>
  </si>
  <si>
    <t>B_BT4 (13)</t>
  </si>
  <si>
    <t>B_BTD (3)</t>
  </si>
  <si>
    <t>Surface Water</t>
  </si>
  <si>
    <t>pH</t>
  </si>
  <si>
    <t>pH Units</t>
  </si>
  <si>
    <t>6.5 to 8.0 (ANZG)</t>
  </si>
  <si>
    <t>DRY</t>
  </si>
  <si>
    <t>Conductivity</t>
  </si>
  <si>
    <t>µS/cm</t>
  </si>
  <si>
    <t>125 to 2,200 (ANZG)</t>
  </si>
  <si>
    <t>TDS</t>
  </si>
  <si>
    <t>mg/L</t>
  </si>
  <si>
    <t>TSS</t>
  </si>
  <si>
    <t>Alkalinity</t>
  </si>
  <si>
    <t>Sulfate</t>
  </si>
  <si>
    <t>Chloride</t>
  </si>
  <si>
    <t>Calcium</t>
  </si>
  <si>
    <t>Magnesium</t>
  </si>
  <si>
    <t>Sodium</t>
  </si>
  <si>
    <t>Potassium</t>
  </si>
  <si>
    <t>Ammonia</t>
  </si>
  <si>
    <t xml:space="preserve">0.9 (ANZECC) </t>
  </si>
  <si>
    <t>Total Organic Carbon</t>
  </si>
  <si>
    <t>Fluoride</t>
  </si>
  <si>
    <t>Nitrite as N</t>
  </si>
  <si>
    <t>Nitrate as N</t>
  </si>
  <si>
    <t>Phosphate</t>
  </si>
  <si>
    <t>Phosphorus</t>
  </si>
  <si>
    <t>BOD</t>
  </si>
  <si>
    <t>Aluminium</t>
  </si>
  <si>
    <t>0.055 (ANZECC)</t>
  </si>
  <si>
    <t>Arsenic</t>
  </si>
  <si>
    <t>0.013 (As V criteria)</t>
  </si>
  <si>
    <t>Barium</t>
  </si>
  <si>
    <t>Cadmium</t>
  </si>
  <si>
    <t>0.0002 (ANZECC)</t>
  </si>
  <si>
    <t>Cobalt</t>
  </si>
  <si>
    <t>Chromium</t>
  </si>
  <si>
    <t>0.001 (Hexavalent Cr criteria)</t>
  </si>
  <si>
    <t>Copper</t>
  </si>
  <si>
    <t>0.0014 (ANZECC)</t>
  </si>
  <si>
    <t>Iron</t>
  </si>
  <si>
    <t>Manganese</t>
  </si>
  <si>
    <t>1.9 (ANZECC)</t>
  </si>
  <si>
    <t>Lead</t>
  </si>
  <si>
    <t>0.0034 (ANZECC)</t>
  </si>
  <si>
    <t>Zinc</t>
  </si>
  <si>
    <t>0.008 (ANZECC)</t>
  </si>
  <si>
    <t>Mercury</t>
  </si>
  <si>
    <t>0.0006 (inorganic mercury)</t>
  </si>
  <si>
    <t>Hexavalent Chromium, Cr6+</t>
  </si>
  <si>
    <t>0.001 (ANZECC)</t>
  </si>
  <si>
    <t>TPH</t>
  </si>
  <si>
    <t>µg/L</t>
  </si>
  <si>
    <t>-</t>
  </si>
  <si>
    <t>ND</t>
  </si>
  <si>
    <t>BTEX</t>
  </si>
  <si>
    <t>OCP</t>
  </si>
  <si>
    <t>OPP</t>
  </si>
  <si>
    <t>PAH</t>
  </si>
  <si>
    <t>VHCs</t>
  </si>
  <si>
    <t>VOCs</t>
  </si>
  <si>
    <t>CVCs</t>
  </si>
  <si>
    <t>Phenol</t>
  </si>
  <si>
    <t>320 (ANZECC)</t>
  </si>
  <si>
    <t>B_102S (23)</t>
  </si>
  <si>
    <t>B_107S (28)</t>
  </si>
  <si>
    <t>B_B (14)</t>
  </si>
  <si>
    <t>B_BT20</t>
  </si>
  <si>
    <t>B_105S (26)</t>
  </si>
  <si>
    <t>B_112D (33)</t>
  </si>
  <si>
    <t>B_BT16 (7)</t>
  </si>
  <si>
    <t>B_BTU (1)</t>
  </si>
  <si>
    <t>B_103D (24)</t>
  </si>
  <si>
    <t>B_108S (29)</t>
  </si>
  <si>
    <t>B_BT17 (6)</t>
  </si>
  <si>
    <t>B_TB1 (12)</t>
  </si>
  <si>
    <t>B_106S (27)</t>
  </si>
  <si>
    <t>B_113s (34)</t>
  </si>
  <si>
    <t>B_BT3 (11)</t>
  </si>
  <si>
    <t>B_BTM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</si>
</sst>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vertical="center" wrapText="1"/>
    </xf>
    <xf numFmtId="0" fontId="0" fillId="0" borderId="5" xfId="0" applyBorder="1"/>
    <xf numFmtId="0" fontId="3" fillId="0" borderId="5" xfId="0" quotePrefix="1" applyFont="1" applyBorder="1" applyAlignment="1">
      <alignment horizontal="center" vertical="center"/>
    </xf>
    <xf numFmtId="0" fontId="0" fillId="0" borderId="6" xfId="0" applyBorder="1"/>
    <xf numFmtId="0" fontId="3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vertical="center" wrapText="1"/>
    </xf>
    <xf numFmtId="0" fontId="4" fillId="0" borderId="5" xfId="0" quotePrefix="1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6" xfId="0" applyBorder="1" applyAlignment="1">
      <alignment horizontal="left"/>
    </xf>
    <xf numFmtId="0" fontId="0" fillId="0" borderId="12" xfId="0" quotePrefix="1" applyBorder="1"/>
    <xf numFmtId="0" fontId="0" fillId="0" borderId="9" xfId="0" applyBorder="1" applyAlignment="1">
      <alignment vertical="center" wrapText="1"/>
    </xf>
    <xf numFmtId="0" fontId="0" fillId="0" borderId="9" xfId="0" applyBorder="1"/>
    <xf numFmtId="0" fontId="3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vertical="center" wrapText="1"/>
    </xf>
    <xf numFmtId="0" fontId="0" fillId="0" borderId="14" xfId="0" applyBorder="1"/>
    <xf numFmtId="0" fontId="3" fillId="0" borderId="14" xfId="0" quotePrefix="1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7" xfId="0" applyBorder="1"/>
    <xf numFmtId="0" fontId="0" fillId="0" borderId="11" xfId="0" applyBorder="1"/>
    <xf numFmtId="0" fontId="0" fillId="0" borderId="5" xfId="0" applyBorder="1" applyAlignment="1">
      <alignment horizontal="center"/>
    </xf>
    <xf numFmtId="0" fontId="0" fillId="0" borderId="16" xfId="0" applyBorder="1"/>
    <xf numFmtId="0" fontId="0" fillId="0" borderId="0" xfId="0" applyAlignment="1">
      <alignment horizontal="center"/>
    </xf>
    <xf numFmtId="0" fontId="0" fillId="0" borderId="17" xfId="0" applyBorder="1"/>
    <xf numFmtId="0" fontId="3" fillId="0" borderId="8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vertical="center" wrapText="1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369093</xdr:colOff>
      <xdr:row>0</xdr:row>
      <xdr:rowOff>27214</xdr:rowOff>
    </xdr:from>
    <xdr:to>
      <xdr:col>1</xdr:col>
      <xdr:colOff>1550193</xdr:colOff>
      <xdr:row>2</xdr:row>
      <xdr:rowOff>72458</xdr:rowOff>
    </xdr:to>
    <xdr:pic>
      <xdr:nvPicPr>
        <xdr:cNvPr id="2" name="Picture 1" descr="C:\Users\iward\Desktop\CCC.png">
          <a:extLst>
            <a:ext uri="{FF2B5EF4-FFF2-40B4-BE49-F238E27FC236}">
              <a16:creationId xmlns:a16="http://schemas.microsoft.com/office/drawing/2014/main" id="{9CBC2C79-9BE7-4E84-8123-295FAB279E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043" y="272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330993</xdr:colOff>
      <xdr:row>0</xdr:row>
      <xdr:rowOff>65314</xdr:rowOff>
    </xdr:from>
    <xdr:ext cx="1181100" cy="902494"/>
    <xdr:pic>
      <xdr:nvPicPr>
        <xdr:cNvPr id="3" name="Picture 2" descr="C:\Users\iward\Desktop\CCC.png">
          <a:extLst>
            <a:ext uri="{FF2B5EF4-FFF2-40B4-BE49-F238E27FC236}">
              <a16:creationId xmlns:a16="http://schemas.microsoft.com/office/drawing/2014/main" id="{8841C330-6A1B-4C00-946A-9297A141C2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093" y="653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330993</xdr:colOff>
      <xdr:row>0</xdr:row>
      <xdr:rowOff>65314</xdr:rowOff>
    </xdr:from>
    <xdr:ext cx="1181100" cy="902494"/>
    <xdr:pic>
      <xdr:nvPicPr>
        <xdr:cNvPr id="4" name="Picture 3" descr="C:\Users\iward\Desktop\CCC.png">
          <a:extLst>
            <a:ext uri="{FF2B5EF4-FFF2-40B4-BE49-F238E27FC236}">
              <a16:creationId xmlns:a16="http://schemas.microsoft.com/office/drawing/2014/main" id="{A2DE26C5-3790-4A83-95D1-B19ED9D3843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143" y="653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330993</xdr:colOff>
      <xdr:row>0</xdr:row>
      <xdr:rowOff>65314</xdr:rowOff>
    </xdr:from>
    <xdr:ext cx="1181100" cy="902494"/>
    <xdr:pic>
      <xdr:nvPicPr>
        <xdr:cNvPr id="5" name="Picture 4" descr="C:\Users\iward\Desktop\CCC.png">
          <a:extLst>
            <a:ext uri="{FF2B5EF4-FFF2-40B4-BE49-F238E27FC236}">
              <a16:creationId xmlns:a16="http://schemas.microsoft.com/office/drawing/2014/main" id="{765D7CE7-8591-476E-9DF9-AA466E3263A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143" y="653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330993</xdr:colOff>
      <xdr:row>0</xdr:row>
      <xdr:rowOff>65314</xdr:rowOff>
    </xdr:from>
    <xdr:ext cx="1181100" cy="902494"/>
    <xdr:pic>
      <xdr:nvPicPr>
        <xdr:cNvPr id="6" name="Picture 5" descr="C:\Users\iward\Desktop\CCC.png">
          <a:extLst>
            <a:ext uri="{FF2B5EF4-FFF2-40B4-BE49-F238E27FC236}">
              <a16:creationId xmlns:a16="http://schemas.microsoft.com/office/drawing/2014/main" id="{945CBBAE-2D9F-4F99-8561-E90857692F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0593" y="653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29</xdr:col>
      <xdr:colOff>330993</xdr:colOff>
      <xdr:row>0</xdr:row>
      <xdr:rowOff>65314</xdr:rowOff>
    </xdr:from>
    <xdr:ext cx="1181100" cy="902494"/>
    <xdr:pic>
      <xdr:nvPicPr>
        <xdr:cNvPr id="7" name="Picture 6" descr="C:\Users\iward\Desktop\CCC.png">
          <a:extLst>
            <a:ext uri="{FF2B5EF4-FFF2-40B4-BE49-F238E27FC236}">
              <a16:creationId xmlns:a16="http://schemas.microsoft.com/office/drawing/2014/main" id="{07D692D9-3197-4368-A448-849ADB8175D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26643" y="653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36</xdr:col>
      <xdr:colOff>330993</xdr:colOff>
      <xdr:row>0</xdr:row>
      <xdr:rowOff>65314</xdr:rowOff>
    </xdr:from>
    <xdr:ext cx="1181100" cy="902494"/>
    <xdr:pic>
      <xdr:nvPicPr>
        <xdr:cNvPr id="8" name="Picture 7" descr="C:\Users\iward\Desktop\CCC.png">
          <a:extLst>
            <a:ext uri="{FF2B5EF4-FFF2-40B4-BE49-F238E27FC236}">
              <a16:creationId xmlns:a16="http://schemas.microsoft.com/office/drawing/2014/main" id="{827D72F0-89B7-4489-95B2-50762D141F0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5543" y="653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43</xdr:col>
      <xdr:colOff>330993</xdr:colOff>
      <xdr:row>0</xdr:row>
      <xdr:rowOff>65314</xdr:rowOff>
    </xdr:from>
    <xdr:ext cx="1181100" cy="902494"/>
    <xdr:pic>
      <xdr:nvPicPr>
        <xdr:cNvPr id="9" name="Picture 8" descr="C:\Users\iward\Desktop\CCC.png">
          <a:extLst>
            <a:ext uri="{FF2B5EF4-FFF2-40B4-BE49-F238E27FC236}">
              <a16:creationId xmlns:a16="http://schemas.microsoft.com/office/drawing/2014/main" id="{69AC193B-8C14-4508-9450-465B8AA1AC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8743" y="653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50</xdr:col>
      <xdr:colOff>330993</xdr:colOff>
      <xdr:row>0</xdr:row>
      <xdr:rowOff>65314</xdr:rowOff>
    </xdr:from>
    <xdr:ext cx="1181100" cy="902494"/>
    <xdr:pic>
      <xdr:nvPicPr>
        <xdr:cNvPr id="10" name="Picture 9" descr="C:\Users\iward\Desktop\CCC.png">
          <a:extLst>
            <a:ext uri="{FF2B5EF4-FFF2-40B4-BE49-F238E27FC236}">
              <a16:creationId xmlns:a16="http://schemas.microsoft.com/office/drawing/2014/main" id="{8D2D6048-8D75-4A8D-83B3-6442739846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01943" y="653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57</xdr:col>
      <xdr:colOff>330993</xdr:colOff>
      <xdr:row>0</xdr:row>
      <xdr:rowOff>65314</xdr:rowOff>
    </xdr:from>
    <xdr:ext cx="1181100" cy="902494"/>
    <xdr:pic>
      <xdr:nvPicPr>
        <xdr:cNvPr id="11" name="Picture 10" descr="C:\Users\iward\Desktop\CCC.png">
          <a:extLst>
            <a:ext uri="{FF2B5EF4-FFF2-40B4-BE49-F238E27FC236}">
              <a16:creationId xmlns:a16="http://schemas.microsoft.com/office/drawing/2014/main" id="{70A0E31F-74F3-44E6-95F0-41AD9E8EFC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69818" y="65314"/>
          <a:ext cx="1181100" cy="9024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ttonderry%20Landfill%20Environmental%20Monitoring%20Data%20October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20"/>
      <sheetName val="July 2020"/>
      <sheetName val="EPAPoint ID LocCode LUT"/>
      <sheetName val="October 2020"/>
      <sheetName val="Chemistry Table (July 2020)"/>
      <sheetName val="October 2020 (GW Annual Format)"/>
      <sheetName val="EPL Tables"/>
      <sheetName val="Chemistry Table (Oct 2020)"/>
      <sheetName val="Chemistry Table - Fe (Oct '2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  <cell r="EG1">
            <v>136</v>
          </cell>
          <cell r="EH1">
            <v>137</v>
          </cell>
          <cell r="EI1">
            <v>138</v>
          </cell>
          <cell r="EJ1">
            <v>139</v>
          </cell>
          <cell r="EK1">
            <v>140</v>
          </cell>
          <cell r="EL1">
            <v>141</v>
          </cell>
          <cell r="EM1">
            <v>142</v>
          </cell>
          <cell r="EN1">
            <v>143</v>
          </cell>
          <cell r="EO1">
            <v>144</v>
          </cell>
          <cell r="EP1">
            <v>145</v>
          </cell>
          <cell r="EQ1">
            <v>146</v>
          </cell>
          <cell r="ER1">
            <v>147</v>
          </cell>
          <cell r="ES1">
            <v>148</v>
          </cell>
          <cell r="ET1">
            <v>149</v>
          </cell>
          <cell r="EU1">
            <v>150</v>
          </cell>
          <cell r="EV1">
            <v>151</v>
          </cell>
          <cell r="EW1">
            <v>152</v>
          </cell>
          <cell r="EX1">
            <v>153</v>
          </cell>
          <cell r="EY1">
            <v>154</v>
          </cell>
          <cell r="EZ1">
            <v>155</v>
          </cell>
          <cell r="FA1">
            <v>156</v>
          </cell>
          <cell r="FB1">
            <v>157</v>
          </cell>
          <cell r="FC1">
            <v>158</v>
          </cell>
          <cell r="FD1">
            <v>159</v>
          </cell>
          <cell r="FE1">
            <v>160</v>
          </cell>
          <cell r="FF1">
            <v>161</v>
          </cell>
          <cell r="FG1">
            <v>162</v>
          </cell>
          <cell r="FH1">
            <v>163</v>
          </cell>
          <cell r="FI1">
            <v>164</v>
          </cell>
          <cell r="FJ1">
            <v>165</v>
          </cell>
          <cell r="FK1">
            <v>166</v>
          </cell>
          <cell r="FL1">
            <v>167</v>
          </cell>
          <cell r="FM1">
            <v>168</v>
          </cell>
          <cell r="FN1">
            <v>169</v>
          </cell>
          <cell r="FO1">
            <v>170</v>
          </cell>
          <cell r="FP1">
            <v>171</v>
          </cell>
          <cell r="FQ1">
            <v>172</v>
          </cell>
          <cell r="FR1">
            <v>173</v>
          </cell>
          <cell r="FS1">
            <v>174</v>
          </cell>
          <cell r="FT1">
            <v>175</v>
          </cell>
          <cell r="FU1">
            <v>176</v>
          </cell>
          <cell r="FV1">
            <v>177</v>
          </cell>
          <cell r="FW1">
            <v>178</v>
          </cell>
          <cell r="FX1">
            <v>179</v>
          </cell>
          <cell r="FY1">
            <v>180</v>
          </cell>
          <cell r="FZ1">
            <v>181</v>
          </cell>
          <cell r="GA1">
            <v>182</v>
          </cell>
          <cell r="GB1">
            <v>183</v>
          </cell>
          <cell r="GC1">
            <v>184</v>
          </cell>
          <cell r="GD1">
            <v>185</v>
          </cell>
          <cell r="GE1">
            <v>186</v>
          </cell>
          <cell r="GF1">
            <v>187</v>
          </cell>
          <cell r="GG1">
            <v>188</v>
          </cell>
          <cell r="GH1">
            <v>189</v>
          </cell>
          <cell r="GI1">
            <v>190</v>
          </cell>
          <cell r="GJ1">
            <v>191</v>
          </cell>
          <cell r="GK1">
            <v>192</v>
          </cell>
          <cell r="GL1">
            <v>193</v>
          </cell>
          <cell r="GM1">
            <v>194</v>
          </cell>
          <cell r="GN1">
            <v>195</v>
          </cell>
          <cell r="GO1">
            <v>196</v>
          </cell>
          <cell r="GP1">
            <v>197</v>
          </cell>
          <cell r="GQ1">
            <v>198</v>
          </cell>
          <cell r="GR1">
            <v>199</v>
          </cell>
          <cell r="GS1">
            <v>200</v>
          </cell>
          <cell r="GT1">
            <v>201</v>
          </cell>
          <cell r="GU1">
            <v>202</v>
          </cell>
          <cell r="GV1">
            <v>203</v>
          </cell>
          <cell r="GW1">
            <v>204</v>
          </cell>
          <cell r="GX1">
            <v>205</v>
          </cell>
          <cell r="GY1">
            <v>206</v>
          </cell>
          <cell r="GZ1">
            <v>207</v>
          </cell>
          <cell r="HA1">
            <v>208</v>
          </cell>
          <cell r="HB1">
            <v>209</v>
          </cell>
          <cell r="HC1">
            <v>210</v>
          </cell>
          <cell r="HD1">
            <v>211</v>
          </cell>
          <cell r="HE1">
            <v>212</v>
          </cell>
          <cell r="HF1">
            <v>213</v>
          </cell>
          <cell r="HG1">
            <v>214</v>
          </cell>
          <cell r="HH1">
            <v>215</v>
          </cell>
        </row>
        <row r="3">
          <cell r="L3" t="str">
            <v>Monocylic aromatic hydrocarbons</v>
          </cell>
          <cell r="Q3" t="str">
            <v>OCP</v>
          </cell>
          <cell r="S3" t="str">
            <v>Web</v>
          </cell>
          <cell r="AB3" t="str">
            <v>BTEX</v>
          </cell>
          <cell r="AH3" t="str">
            <v>Field</v>
          </cell>
          <cell r="AN3" t="str">
            <v>PAH</v>
          </cell>
          <cell r="AO3" t="str">
            <v>Phenols</v>
          </cell>
          <cell r="AP3" t="str">
            <v>Total Recoverable Hydrocarbons</v>
          </cell>
          <cell r="AR3" t="str">
            <v>Chlorinated Hydrocarbons</v>
          </cell>
          <cell r="BU3" t="str">
            <v>Halogenated Benzenes</v>
          </cell>
          <cell r="CB3" t="str">
            <v>Halogenated Hydrocarbons</v>
          </cell>
          <cell r="CG3" t="str">
            <v>Inorganics</v>
          </cell>
          <cell r="CM3" t="str">
            <v>Metals</v>
          </cell>
          <cell r="DP3" t="str">
            <v>Organic</v>
          </cell>
          <cell r="DQ3" t="str">
            <v>Organochlorine Pesticides</v>
          </cell>
          <cell r="EM3" t="str">
            <v>Polynuclear Aromatic Hydrocarbons</v>
          </cell>
          <cell r="FC3" t="str">
            <v>Organophosphorous Pesticides</v>
          </cell>
          <cell r="GH3" t="str">
            <v>TPH</v>
          </cell>
          <cell r="GR3" t="str">
            <v>Physical Parameters</v>
          </cell>
          <cell r="GT3" t="str">
            <v>PCBs</v>
          </cell>
          <cell r="HB3" t="str">
            <v>Pesticides</v>
          </cell>
          <cell r="HD3" t="str">
            <v>Solvents</v>
          </cell>
        </row>
        <row r="4">
          <cell r="K4" t="str">
            <v>Tokuthion</v>
          </cell>
          <cell r="L4" t="str">
            <v>Total MAH</v>
          </cell>
          <cell r="M4" t="str">
            <v>1,2,4-trimethylbenzene</v>
          </cell>
          <cell r="N4" t="str">
            <v>1,3,5-trimethylbenzene</v>
          </cell>
          <cell r="O4" t="str">
            <v>Isopropylbenzene</v>
          </cell>
          <cell r="P4" t="str">
            <v>Styrene</v>
          </cell>
          <cell r="Q4" t="str">
            <v>Organochlorine pesticides EPAVic</v>
          </cell>
          <cell r="R4" t="str">
            <v>Other organochlorine pesticides EPAVic</v>
          </cell>
          <cell r="S4" t="str">
            <v>pH (Field)</v>
          </cell>
          <cell r="T4" t="str">
            <v>Electrical Conductivity (Non Compensated)</v>
          </cell>
          <cell r="U4" t="str">
            <v>Alkalinity (Hydroxide) as CaCO3</v>
          </cell>
          <cell r="V4" t="str">
            <v>Alkalinity (total) as CaCO3</v>
          </cell>
          <cell r="W4" t="str">
            <v>Bicarbonate Alkalinity as CaCO3</v>
          </cell>
          <cell r="X4" t="str">
            <v>Carbonate Alkalinity as CaCO3</v>
          </cell>
          <cell r="Y4" t="str">
            <v>Ammonia as N</v>
          </cell>
          <cell r="Z4" t="str">
            <v>Nitrate (as N)</v>
          </cell>
          <cell r="AA4" t="str">
            <v>TOC</v>
          </cell>
          <cell r="AB4" t="str">
            <v>Benzene</v>
          </cell>
          <cell r="AC4" t="str">
            <v>Ethylbenzene</v>
          </cell>
          <cell r="AD4" t="str">
            <v>Toluene</v>
          </cell>
          <cell r="AE4" t="str">
            <v>Xylene (m &amp; p)</v>
          </cell>
          <cell r="AF4" t="str">
            <v>Xylene (o)</v>
          </cell>
          <cell r="AG4" t="str">
            <v>Xylene Total</v>
          </cell>
          <cell r="AH4" t="str">
            <v>Pump Rate</v>
          </cell>
          <cell r="AI4" t="str">
            <v>Depth to groundwater (measured)</v>
          </cell>
          <cell r="AJ4" t="str">
            <v>DO (Field)</v>
          </cell>
          <cell r="AK4" t="str">
            <v>Redox Potential (Field)</v>
          </cell>
          <cell r="AL4" t="str">
            <v>Temp (Field)</v>
          </cell>
          <cell r="AM4" t="str">
            <v>Volume (litres)</v>
          </cell>
          <cell r="AN4" t="str">
            <v>Naphthalene-PAH</v>
          </cell>
          <cell r="AO4" t="str">
            <v>Phenolics Total</v>
          </cell>
          <cell r="AP4" t="str">
            <v>C6-C10</v>
          </cell>
          <cell r="AQ4" t="str">
            <v>C6-C10 (F1 minus BTEX)</v>
          </cell>
          <cell r="AR4" t="str">
            <v>Chlorinated hydrocarbons EPAVic</v>
          </cell>
          <cell r="AS4" t="str">
            <v>Other chlorinated hydrocarbons EPAVic</v>
          </cell>
          <cell r="AT4" t="str">
            <v>1,1,1,2-tetrachloroethane</v>
          </cell>
          <cell r="AU4" t="str">
            <v>1,1,1-trichloroethane</v>
          </cell>
          <cell r="AV4" t="str">
            <v>1,1,2,2-tetrachloroethane</v>
          </cell>
          <cell r="AW4" t="str">
            <v>1,1,2-trichloroethane</v>
          </cell>
          <cell r="AX4" t="str">
            <v>1,1-dichloroethane</v>
          </cell>
          <cell r="AY4" t="str">
            <v>1,1-dichloroethene</v>
          </cell>
          <cell r="AZ4" t="str">
            <v>1,2,3-trichloropropane</v>
          </cell>
          <cell r="BA4" t="str">
            <v>1,2-dichloroethane</v>
          </cell>
          <cell r="BB4" t="str">
            <v>1,2-dichloropropane</v>
          </cell>
          <cell r="BC4" t="str">
            <v>1,3-dichloropropane</v>
          </cell>
          <cell r="BD4" t="str">
            <v>Bromochloromethane</v>
          </cell>
          <cell r="BE4" t="str">
            <v>Bromodichloromethane</v>
          </cell>
          <cell r="BF4" t="str">
            <v>Bromoform</v>
          </cell>
          <cell r="BG4" t="str">
            <v>Carbon tetrachloride</v>
          </cell>
          <cell r="BH4" t="str">
            <v>Chlorodibromomethane</v>
          </cell>
          <cell r="BI4" t="str">
            <v>Chloroethane</v>
          </cell>
          <cell r="BJ4" t="str">
            <v>Chloroform</v>
          </cell>
          <cell r="BK4" t="str">
            <v>Chloromethane</v>
          </cell>
          <cell r="BL4" t="str">
            <v>cis-1,2-dichloroethene</v>
          </cell>
          <cell r="BM4" t="str">
            <v>cis-1,3-dichloropropene</v>
          </cell>
          <cell r="BN4" t="str">
            <v>Dibromomethane</v>
          </cell>
          <cell r="BO4" t="str">
            <v>Dichloromethane</v>
          </cell>
          <cell r="BP4" t="str">
            <v>Trichloroethene</v>
          </cell>
          <cell r="BQ4" t="str">
            <v>Tetrachloroethene</v>
          </cell>
          <cell r="BR4" t="str">
            <v>trans-1,2-dichloroethene</v>
          </cell>
          <cell r="BS4" t="str">
            <v>trans-1,3-dichloropropene</v>
          </cell>
          <cell r="BT4" t="str">
            <v>Vinyl chloride</v>
          </cell>
          <cell r="BU4" t="str">
            <v>1,2-dichlorobenzene</v>
          </cell>
          <cell r="BV4" t="str">
            <v>1,3-dichlorobenzene</v>
          </cell>
          <cell r="BW4" t="str">
            <v>1,4-dichlorobenzene</v>
          </cell>
          <cell r="BX4" t="str">
            <v>4-chlorotoluene</v>
          </cell>
          <cell r="BY4" t="str">
            <v>Bromobenzene</v>
          </cell>
          <cell r="BZ4" t="str">
            <v>Chlorobenzene</v>
          </cell>
          <cell r="CA4" t="str">
            <v>Hexachlorobenzene</v>
          </cell>
          <cell r="CB4" t="str">
            <v>1,2-dibromoethane</v>
          </cell>
          <cell r="CC4" t="str">
            <v>Bromomethane</v>
          </cell>
          <cell r="CD4" t="str">
            <v>Dichlorodifluoromethane</v>
          </cell>
          <cell r="CE4" t="str">
            <v>Iodomethane</v>
          </cell>
          <cell r="CF4" t="str">
            <v>Trichlorofluoromethane</v>
          </cell>
          <cell r="CG4" t="str">
            <v>BOD</v>
          </cell>
          <cell r="CH4" t="str">
            <v>Chloride</v>
          </cell>
          <cell r="CI4" t="str">
            <v>Nitrite (as N)</v>
          </cell>
          <cell r="CJ4" t="str">
            <v>Fluoride</v>
          </cell>
          <cell r="CK4" t="str">
            <v>Sodium</v>
          </cell>
          <cell r="CL4" t="str">
            <v xml:space="preserve">Sulfate as SO4 </v>
          </cell>
          <cell r="CM4" t="str">
            <v>Aluminium</v>
          </cell>
          <cell r="CN4" t="str">
            <v>Aluminium (Filtered)</v>
          </cell>
          <cell r="CO4" t="str">
            <v>Arsenic</v>
          </cell>
          <cell r="CP4" t="str">
            <v>Arsenic (Filtered)</v>
          </cell>
          <cell r="CQ4" t="str">
            <v>Barium</v>
          </cell>
          <cell r="CR4" t="str">
            <v>Barium (Filtered)</v>
          </cell>
          <cell r="CS4" t="str">
            <v>Cadmium</v>
          </cell>
          <cell r="CT4" t="str">
            <v>Cadmium (Filtered)</v>
          </cell>
          <cell r="CU4" t="str">
            <v>Calcium</v>
          </cell>
          <cell r="CV4" t="str">
            <v>Chromium (hexavalent)</v>
          </cell>
          <cell r="CW4" t="str">
            <v>Chromium (hexavalent) (Filtered)</v>
          </cell>
          <cell r="CX4" t="str">
            <v>Chromium (Trivalent) (Filtered)</v>
          </cell>
          <cell r="CY4" t="str">
            <v>Cobalt</v>
          </cell>
          <cell r="CZ4" t="str">
            <v>Cobalt (Filtered)</v>
          </cell>
          <cell r="DA4" t="str">
            <v>Chromium (III+VI)</v>
          </cell>
          <cell r="DB4" t="str">
            <v>Chromium (III+VI) (Filtered)</v>
          </cell>
          <cell r="DC4" t="str">
            <v>Copper</v>
          </cell>
          <cell r="DD4" t="str">
            <v>Copper (Filtered)</v>
          </cell>
          <cell r="DE4" t="str">
            <v>Lead</v>
          </cell>
          <cell r="DF4" t="str">
            <v>Lead (Filtered)</v>
          </cell>
          <cell r="DG4" t="str">
            <v>Magnesium</v>
          </cell>
          <cell r="DH4" t="str">
            <v>Manganese</v>
          </cell>
          <cell r="DI4" t="str">
            <v>Manganese (Filtered)</v>
          </cell>
          <cell r="DJ4" t="str">
            <v>Mercury</v>
          </cell>
          <cell r="DK4" t="str">
            <v>Mercury (Filtered)</v>
          </cell>
          <cell r="DL4" t="str">
            <v>Phosphorus</v>
          </cell>
          <cell r="DM4" t="str">
            <v>Potassium</v>
          </cell>
          <cell r="DN4" t="str">
            <v>Zinc</v>
          </cell>
          <cell r="DO4" t="str">
            <v>Zinc (Filtered)</v>
          </cell>
          <cell r="DP4" t="str">
            <v>Naphthalene-MAH</v>
          </cell>
          <cell r="DQ4" t="str">
            <v>4,4-DDE</v>
          </cell>
          <cell r="DR4" t="str">
            <v>a-BHC</v>
          </cell>
          <cell r="DS4" t="str">
            <v>Aldrin</v>
          </cell>
          <cell r="DT4" t="str">
            <v>Aldrin + Dieldrin</v>
          </cell>
          <cell r="DU4" t="str">
            <v>b-BHC</v>
          </cell>
          <cell r="DV4" t="str">
            <v>chlordane</v>
          </cell>
          <cell r="DW4" t="str">
            <v>d-BHC</v>
          </cell>
          <cell r="DX4" t="str">
            <v>DDD</v>
          </cell>
          <cell r="DY4" t="str">
            <v>DDT</v>
          </cell>
          <cell r="DZ4" t="str">
            <v>DDT+DDE+DDD</v>
          </cell>
          <cell r="EA4" t="str">
            <v>Dieldrin</v>
          </cell>
          <cell r="EB4" t="str">
            <v>Endrin aldehyde</v>
          </cell>
          <cell r="EC4" t="str">
            <v>Endrin ketone</v>
          </cell>
          <cell r="ED4" t="str">
            <v>Endosulfan I</v>
          </cell>
          <cell r="EE4" t="str">
            <v>Endosulfan II</v>
          </cell>
          <cell r="EF4" t="str">
            <v>Endosulfan sulphate</v>
          </cell>
          <cell r="EG4" t="str">
            <v>Endrin</v>
          </cell>
          <cell r="EH4" t="str">
            <v>g-BHC (Lindane)</v>
          </cell>
          <cell r="EI4" t="str">
            <v>Heptachlor</v>
          </cell>
          <cell r="EJ4" t="str">
            <v>Heptachlor epoxide</v>
          </cell>
          <cell r="EK4" t="str">
            <v>Methoxychlor</v>
          </cell>
          <cell r="EL4" t="str">
            <v>Toxaphene</v>
          </cell>
          <cell r="EM4" t="str">
            <v>Acenaphthene</v>
          </cell>
          <cell r="EN4" t="str">
            <v>Acenaphthylene</v>
          </cell>
          <cell r="EO4" t="str">
            <v>Anthracene</v>
          </cell>
          <cell r="EP4" t="str">
            <v>Benz(a)anthracene</v>
          </cell>
          <cell r="EQ4" t="str">
            <v>Benzo(a) pyrene</v>
          </cell>
          <cell r="ER4" t="str">
            <v>Benzo(g,h,i)perylene</v>
          </cell>
          <cell r="ES4" t="str">
            <v>Benzo(b+j)fluoranthene</v>
          </cell>
          <cell r="ET4" t="str">
            <v>Benzo(k)fluoranthene</v>
          </cell>
          <cell r="EU4" t="str">
            <v>Chrysene</v>
          </cell>
          <cell r="EV4" t="str">
            <v>Dibenz(a,h)anthracene</v>
          </cell>
          <cell r="EW4" t="str">
            <v>Fluoranthene</v>
          </cell>
          <cell r="EX4" t="str">
            <v>Fluorene</v>
          </cell>
          <cell r="EY4" t="str">
            <v>Indeno(1,2,3-c,d)pyrene</v>
          </cell>
          <cell r="EZ4" t="str">
            <v>Phenanthrene</v>
          </cell>
          <cell r="FA4" t="str">
            <v>Pyrene</v>
          </cell>
          <cell r="FB4" t="str">
            <v>PAHs (Sum of total)</v>
          </cell>
          <cell r="FC4" t="str">
            <v>Azinophos methyl</v>
          </cell>
          <cell r="FD4" t="str">
            <v>Bolstar (Sulprofos)</v>
          </cell>
          <cell r="FE4" t="str">
            <v>Chlorfenvinphos</v>
          </cell>
          <cell r="FF4" t="str">
            <v>Chlorpyrifos</v>
          </cell>
          <cell r="FG4" t="str">
            <v>Chlorpyrifos-methyl</v>
          </cell>
          <cell r="FH4" t="str">
            <v>Coumaphos</v>
          </cell>
          <cell r="FI4" t="str">
            <v>Demeton-O</v>
          </cell>
          <cell r="FJ4" t="str">
            <v>Demeton-S</v>
          </cell>
          <cell r="FK4" t="str">
            <v>Diazinon</v>
          </cell>
          <cell r="FL4" t="str">
            <v>Dichlorvos</v>
          </cell>
          <cell r="FM4" t="str">
            <v>Dimethoate</v>
          </cell>
          <cell r="FN4" t="str">
            <v>Disulfoton</v>
          </cell>
          <cell r="FO4" t="str">
            <v>Ethoprop</v>
          </cell>
          <cell r="FP4" t="str">
            <v>Ethion</v>
          </cell>
          <cell r="FQ4" t="str">
            <v>Fenitrothion</v>
          </cell>
          <cell r="FR4" t="str">
            <v>Fensulfothion</v>
          </cell>
          <cell r="FS4" t="str">
            <v>Fenthion</v>
          </cell>
          <cell r="FT4" t="str">
            <v>EPN</v>
          </cell>
          <cell r="FU4" t="str">
            <v>Merphos</v>
          </cell>
          <cell r="FV4" t="str">
            <v>Malathion</v>
          </cell>
          <cell r="FW4" t="str">
            <v>Methyl parathion</v>
          </cell>
          <cell r="FX4" t="str">
            <v>Mevinphos (Phosdrin)</v>
          </cell>
          <cell r="FY4" t="str">
            <v>Monocrotophos</v>
          </cell>
          <cell r="FZ4" t="str">
            <v>Naled (Dibrom)</v>
          </cell>
          <cell r="GA4" t="str">
            <v>Omethoate</v>
          </cell>
          <cell r="GB4" t="str">
            <v>Phorate</v>
          </cell>
          <cell r="GC4" t="str">
            <v>Pyrazophos</v>
          </cell>
          <cell r="GD4" t="str">
            <v>Ronnel</v>
          </cell>
          <cell r="GE4" t="str">
            <v>Terbufos</v>
          </cell>
          <cell r="GF4" t="str">
            <v>Trichloronate</v>
          </cell>
          <cell r="GG4" t="str">
            <v>Tetrachlorvinphos</v>
          </cell>
          <cell r="GH4" t="str">
            <v>C6-C9</v>
          </cell>
          <cell r="GI4" t="str">
            <v>C10-C14</v>
          </cell>
          <cell r="GJ4" t="str">
            <v>C10-C16</v>
          </cell>
          <cell r="GK4" t="str">
            <v>C15-C28</v>
          </cell>
          <cell r="GL4" t="str">
            <v>C16-C34</v>
          </cell>
          <cell r="GM4" t="str">
            <v>C29-C36</v>
          </cell>
          <cell r="GN4" t="str">
            <v>C34-C40</v>
          </cell>
          <cell r="GO4" t="str">
            <v>+C10-C36 (Sum of total)</v>
          </cell>
          <cell r="GP4" t="str">
            <v>C10-C40 (Sum of total)</v>
          </cell>
          <cell r="GQ4" t="str">
            <v>C10-C16 (F2 minus Naphthalene)</v>
          </cell>
          <cell r="GR4" t="str">
            <v>Total Dissolved Solids @180°C</v>
          </cell>
          <cell r="GS4" t="str">
            <v>TSS</v>
          </cell>
          <cell r="GT4" t="str">
            <v>Arochlor 1016</v>
          </cell>
          <cell r="GU4" t="str">
            <v>Arochlor 1221</v>
          </cell>
          <cell r="GV4" t="str">
            <v>Arochlor 1232</v>
          </cell>
          <cell r="GW4" t="str">
            <v>Arochlor 1242</v>
          </cell>
          <cell r="GX4" t="str">
            <v>Arochlor 1248</v>
          </cell>
          <cell r="GY4" t="str">
            <v>Arochlor 1254</v>
          </cell>
          <cell r="GZ4" t="str">
            <v>Arochlor 1260</v>
          </cell>
          <cell r="HA4" t="str">
            <v>PCBs (Sum of total)</v>
          </cell>
          <cell r="HB4" t="str">
            <v>Parathion</v>
          </cell>
          <cell r="HC4" t="str">
            <v>Pirimiphos-methyl</v>
          </cell>
          <cell r="HD4" t="str">
            <v>Methyl Ethyl Ketone</v>
          </cell>
          <cell r="HE4" t="str">
            <v>4-Methyl-2-pentanone</v>
          </cell>
          <cell r="HF4" t="str">
            <v>Acetone</v>
          </cell>
          <cell r="HG4" t="str">
            <v>Allyl chloride</v>
          </cell>
          <cell r="HH4" t="str">
            <v>Carbon disulfide</v>
          </cell>
        </row>
        <row r="5">
          <cell r="K5" t="str">
            <v>mg/L</v>
          </cell>
          <cell r="L5" t="str">
            <v>mg/L</v>
          </cell>
          <cell r="M5" t="str">
            <v>µg/L</v>
          </cell>
          <cell r="N5" t="str">
            <v>µg/L</v>
          </cell>
          <cell r="O5" t="str">
            <v>µg/L</v>
          </cell>
          <cell r="P5" t="str">
            <v>µg/L</v>
          </cell>
          <cell r="Q5" t="str">
            <v>µg/L</v>
          </cell>
          <cell r="R5" t="str">
            <v>µg/L</v>
          </cell>
          <cell r="S5" t="str">
            <v>-</v>
          </cell>
          <cell r="T5" t="str">
            <v>µS/cm</v>
          </cell>
          <cell r="U5" t="str">
            <v>mg/L</v>
          </cell>
          <cell r="V5" t="str">
            <v>mg/L</v>
          </cell>
          <cell r="W5" t="str">
            <v>mg/L</v>
          </cell>
          <cell r="X5" t="str">
            <v>mg/L</v>
          </cell>
          <cell r="Y5" t="str">
            <v>mg/L</v>
          </cell>
          <cell r="Z5" t="str">
            <v>mg/L</v>
          </cell>
          <cell r="AA5" t="str">
            <v>mg/L</v>
          </cell>
          <cell r="AB5" t="str">
            <v>µg/L</v>
          </cell>
          <cell r="AC5" t="str">
            <v>µg/L</v>
          </cell>
          <cell r="AD5" t="str">
            <v>µg/L</v>
          </cell>
          <cell r="AE5" t="str">
            <v>µg/L</v>
          </cell>
          <cell r="AF5" t="str">
            <v>µg/L</v>
          </cell>
          <cell r="AG5" t="str">
            <v>µg/L</v>
          </cell>
          <cell r="AH5" t="str">
            <v>ml/min</v>
          </cell>
          <cell r="AI5" t="str">
            <v>m</v>
          </cell>
          <cell r="AJ5" t="str">
            <v>mg/L</v>
          </cell>
          <cell r="AK5" t="str">
            <v>mV</v>
          </cell>
          <cell r="AL5" t="str">
            <v>oC</v>
          </cell>
          <cell r="AM5" t="str">
            <v>L</v>
          </cell>
          <cell r="AN5" t="str">
            <v>MG/KG</v>
          </cell>
          <cell r="AO5" t="str">
            <v>µg/L</v>
          </cell>
          <cell r="AP5" t="str">
            <v>µg/L</v>
          </cell>
          <cell r="AQ5" t="str">
            <v>µg/L</v>
          </cell>
          <cell r="AR5" t="str">
            <v>µg/L</v>
          </cell>
          <cell r="AS5" t="str">
            <v>µg/L</v>
          </cell>
          <cell r="AT5" t="str">
            <v>µg/L</v>
          </cell>
          <cell r="AU5" t="str">
            <v>µg/L</v>
          </cell>
          <cell r="AV5" t="str">
            <v>µg/L</v>
          </cell>
          <cell r="AW5" t="str">
            <v>µg/L</v>
          </cell>
          <cell r="AX5" t="str">
            <v>µg/L</v>
          </cell>
          <cell r="AY5" t="str">
            <v>µg/L</v>
          </cell>
          <cell r="AZ5" t="str">
            <v>µg/L</v>
          </cell>
          <cell r="BA5" t="str">
            <v>µg/L</v>
          </cell>
          <cell r="BB5" t="str">
            <v>µg/L</v>
          </cell>
          <cell r="BC5" t="str">
            <v>µg/L</v>
          </cell>
          <cell r="BD5" t="str">
            <v>µg/L</v>
          </cell>
          <cell r="BE5" t="str">
            <v>µg/L</v>
          </cell>
          <cell r="BF5" t="str">
            <v>µg/L</v>
          </cell>
          <cell r="BG5" t="str">
            <v>µg/L</v>
          </cell>
          <cell r="BH5" t="str">
            <v>µg/L</v>
          </cell>
          <cell r="BI5" t="str">
            <v>µg/L</v>
          </cell>
          <cell r="BJ5" t="str">
            <v>µg/L</v>
          </cell>
          <cell r="BK5" t="str">
            <v>µg/L</v>
          </cell>
          <cell r="BL5" t="str">
            <v>µg/L</v>
          </cell>
          <cell r="BM5" t="str">
            <v>µg/L</v>
          </cell>
          <cell r="BN5" t="str">
            <v>µg/L</v>
          </cell>
          <cell r="BO5" t="str">
            <v>µg/L</v>
          </cell>
          <cell r="BP5" t="str">
            <v>µg/L</v>
          </cell>
          <cell r="BQ5" t="str">
            <v>µg/L</v>
          </cell>
          <cell r="BR5" t="str">
            <v>µg/L</v>
          </cell>
          <cell r="BS5" t="str">
            <v>µg/L</v>
          </cell>
          <cell r="BT5" t="str">
            <v>µg/L</v>
          </cell>
          <cell r="BU5" t="str">
            <v>µg/L</v>
          </cell>
          <cell r="BV5" t="str">
            <v>µg/L</v>
          </cell>
          <cell r="BW5" t="str">
            <v>µg/L</v>
          </cell>
          <cell r="BX5" t="str">
            <v>µg/L</v>
          </cell>
          <cell r="BY5" t="str">
            <v>µg/L</v>
          </cell>
          <cell r="BZ5" t="str">
            <v>µg/L</v>
          </cell>
          <cell r="CA5" t="str">
            <v>µg/L</v>
          </cell>
          <cell r="CB5" t="str">
            <v>µg/L</v>
          </cell>
          <cell r="CC5" t="str">
            <v>µg/L</v>
          </cell>
          <cell r="CD5" t="str">
            <v>µg/L</v>
          </cell>
          <cell r="CE5" t="str">
            <v>µg/L</v>
          </cell>
          <cell r="CF5" t="str">
            <v>µg/L</v>
          </cell>
          <cell r="CG5" t="str">
            <v>mg/L</v>
          </cell>
          <cell r="CH5" t="str">
            <v>mg/L</v>
          </cell>
          <cell r="CI5" t="str">
            <v>mg/L</v>
          </cell>
          <cell r="CJ5" t="str">
            <v>mg/L</v>
          </cell>
          <cell r="CK5" t="str">
            <v>mg/L</v>
          </cell>
          <cell r="CL5" t="str">
            <v>mg/L</v>
          </cell>
          <cell r="CM5" t="str">
            <v>mg/L</v>
          </cell>
          <cell r="CN5" t="str">
            <v>mg/L</v>
          </cell>
          <cell r="CO5" t="str">
            <v>mg/L</v>
          </cell>
          <cell r="CP5" t="str">
            <v>mg/L</v>
          </cell>
          <cell r="CQ5" t="str">
            <v>mg/L</v>
          </cell>
          <cell r="CR5" t="str">
            <v>mg/L</v>
          </cell>
          <cell r="CS5" t="str">
            <v>mg/L</v>
          </cell>
          <cell r="CT5" t="str">
            <v>mg/L</v>
          </cell>
          <cell r="CU5" t="str">
            <v>mg/L</v>
          </cell>
          <cell r="CV5" t="str">
            <v>mg/L</v>
          </cell>
          <cell r="CW5" t="str">
            <v>mg/L</v>
          </cell>
          <cell r="CX5" t="str">
            <v>mg/L</v>
          </cell>
          <cell r="CY5" t="str">
            <v>mg/L</v>
          </cell>
          <cell r="CZ5" t="str">
            <v>mg/L</v>
          </cell>
          <cell r="DA5" t="str">
            <v>mg/L</v>
          </cell>
          <cell r="DB5" t="str">
            <v>mg/L</v>
          </cell>
          <cell r="DC5" t="str">
            <v>mg/L</v>
          </cell>
          <cell r="DD5" t="str">
            <v>mg/L</v>
          </cell>
          <cell r="DE5" t="str">
            <v>mg/L</v>
          </cell>
          <cell r="DF5" t="str">
            <v>mg/L</v>
          </cell>
          <cell r="DG5" t="str">
            <v>mg/L</v>
          </cell>
          <cell r="DH5" t="str">
            <v>mg/L</v>
          </cell>
          <cell r="DI5" t="str">
            <v>mg/L</v>
          </cell>
          <cell r="DJ5" t="str">
            <v>mg/L</v>
          </cell>
          <cell r="DK5" t="str">
            <v>mg/L</v>
          </cell>
          <cell r="DL5" t="str">
            <v>mg/L</v>
          </cell>
          <cell r="DM5" t="str">
            <v>mg/L</v>
          </cell>
          <cell r="DN5" t="str">
            <v>mg/L</v>
          </cell>
          <cell r="DO5" t="str">
            <v>mg/L</v>
          </cell>
          <cell r="DP5" t="str">
            <v>MG/KG</v>
          </cell>
          <cell r="DQ5" t="str">
            <v>µg/L</v>
          </cell>
          <cell r="DR5" t="str">
            <v>µg/L</v>
          </cell>
          <cell r="DS5" t="str">
            <v>µg/L</v>
          </cell>
          <cell r="DT5" t="str">
            <v>µg/L</v>
          </cell>
          <cell r="DU5" t="str">
            <v>µg/L</v>
          </cell>
          <cell r="DV5" t="str">
            <v>µg/L</v>
          </cell>
          <cell r="DW5" t="str">
            <v>µg/L</v>
          </cell>
          <cell r="DX5" t="str">
            <v>µg/L</v>
          </cell>
          <cell r="DY5" t="str">
            <v>µg/L</v>
          </cell>
          <cell r="DZ5" t="str">
            <v>µg/L</v>
          </cell>
          <cell r="EA5" t="str">
            <v>µg/L</v>
          </cell>
          <cell r="EB5" t="str">
            <v>µg/L</v>
          </cell>
          <cell r="EC5" t="str">
            <v>µg/L</v>
          </cell>
          <cell r="ED5" t="str">
            <v>µg/L</v>
          </cell>
          <cell r="EE5" t="str">
            <v>µg/L</v>
          </cell>
          <cell r="EF5" t="str">
            <v>µg/L</v>
          </cell>
          <cell r="EG5" t="str">
            <v>µg/L</v>
          </cell>
          <cell r="EH5" t="str">
            <v>µg/L</v>
          </cell>
          <cell r="EI5" t="str">
            <v>µg/L</v>
          </cell>
          <cell r="EJ5" t="str">
            <v>µg/L</v>
          </cell>
          <cell r="EK5" t="str">
            <v>µg/L</v>
          </cell>
          <cell r="EL5" t="str">
            <v>mg/L</v>
          </cell>
          <cell r="EM5" t="str">
            <v>µg/L</v>
          </cell>
          <cell r="EN5" t="str">
            <v>µg/L</v>
          </cell>
          <cell r="EO5" t="str">
            <v>µg/L</v>
          </cell>
          <cell r="EP5" t="str">
            <v>µg/L</v>
          </cell>
          <cell r="EQ5" t="str">
            <v>µg/L</v>
          </cell>
          <cell r="ER5" t="str">
            <v>µg/L</v>
          </cell>
          <cell r="ES5" t="str">
            <v>mg/L</v>
          </cell>
          <cell r="ET5" t="str">
            <v>µg/L</v>
          </cell>
          <cell r="EU5" t="str">
            <v>µg/L</v>
          </cell>
          <cell r="EV5" t="str">
            <v>µg/L</v>
          </cell>
          <cell r="EW5" t="str">
            <v>µg/L</v>
          </cell>
          <cell r="EX5" t="str">
            <v>µg/L</v>
          </cell>
          <cell r="EY5" t="str">
            <v>µg/L</v>
          </cell>
          <cell r="EZ5" t="str">
            <v>µg/L</v>
          </cell>
          <cell r="FA5" t="str">
            <v>µg/L</v>
          </cell>
          <cell r="FB5" t="str">
            <v>µg/L</v>
          </cell>
          <cell r="FC5" t="str">
            <v>µg/L</v>
          </cell>
          <cell r="FD5" t="str">
            <v>µg/L</v>
          </cell>
          <cell r="FE5" t="str">
            <v>µg/L</v>
          </cell>
          <cell r="FF5" t="str">
            <v>µg/L</v>
          </cell>
          <cell r="FG5" t="str">
            <v>mg/L</v>
          </cell>
          <cell r="FH5" t="str">
            <v>µg/L</v>
          </cell>
          <cell r="FI5" t="str">
            <v>µg/L</v>
          </cell>
          <cell r="FJ5" t="str">
            <v>µg/L</v>
          </cell>
          <cell r="FK5" t="str">
            <v>µg/L</v>
          </cell>
          <cell r="FL5" t="str">
            <v>µg/L</v>
          </cell>
          <cell r="FM5" t="str">
            <v>µg/L</v>
          </cell>
          <cell r="FN5" t="str">
            <v>µg/L</v>
          </cell>
          <cell r="FO5" t="str">
            <v>µg/L</v>
          </cell>
          <cell r="FP5" t="str">
            <v>µg/L</v>
          </cell>
          <cell r="FQ5" t="str">
            <v>µg/L</v>
          </cell>
          <cell r="FR5" t="str">
            <v>µg/L</v>
          </cell>
          <cell r="FS5" t="str">
            <v>µg/L</v>
          </cell>
          <cell r="FT5" t="str">
            <v>µg/L</v>
          </cell>
          <cell r="FU5" t="str">
            <v>mg/L</v>
          </cell>
          <cell r="FV5" t="str">
            <v>µg/L</v>
          </cell>
          <cell r="FW5" t="str">
            <v>µg/L</v>
          </cell>
          <cell r="FX5" t="str">
            <v>µg/L</v>
          </cell>
          <cell r="FY5" t="str">
            <v>µg/L</v>
          </cell>
          <cell r="FZ5" t="str">
            <v>µg/L</v>
          </cell>
          <cell r="GA5" t="str">
            <v>µg/L</v>
          </cell>
          <cell r="GB5" t="str">
            <v>µg/L</v>
          </cell>
          <cell r="GC5" t="str">
            <v>µg/L</v>
          </cell>
          <cell r="GD5" t="str">
            <v>µg/L</v>
          </cell>
          <cell r="GE5" t="str">
            <v>µg/L</v>
          </cell>
          <cell r="GF5" t="str">
            <v>µg/L</v>
          </cell>
          <cell r="GG5" t="str">
            <v>mg/L</v>
          </cell>
          <cell r="GH5" t="str">
            <v>mg/L</v>
          </cell>
          <cell r="GI5" t="str">
            <v>µg/L</v>
          </cell>
          <cell r="GJ5" t="str">
            <v>µg/L</v>
          </cell>
          <cell r="GK5" t="str">
            <v>µg/L</v>
          </cell>
          <cell r="GL5" t="str">
            <v>µg/L</v>
          </cell>
          <cell r="GM5" t="str">
            <v>µg/L</v>
          </cell>
          <cell r="GN5" t="str">
            <v>µg/L</v>
          </cell>
          <cell r="GO5" t="str">
            <v>µg/L</v>
          </cell>
          <cell r="GP5" t="str">
            <v>µg/L</v>
          </cell>
          <cell r="GQ5" t="str">
            <v>µg/L</v>
          </cell>
          <cell r="GR5" t="str">
            <v>mg/L</v>
          </cell>
          <cell r="GS5" t="str">
            <v>mg/L</v>
          </cell>
          <cell r="GT5" t="str">
            <v>µg/L</v>
          </cell>
          <cell r="GU5" t="str">
            <v>µg/L</v>
          </cell>
          <cell r="GV5" t="str">
            <v>µg/L</v>
          </cell>
          <cell r="GW5" t="str">
            <v>µg/L</v>
          </cell>
          <cell r="GX5" t="str">
            <v>µg/L</v>
          </cell>
          <cell r="GY5" t="str">
            <v>µg/L</v>
          </cell>
          <cell r="GZ5" t="str">
            <v>µg/L</v>
          </cell>
          <cell r="HA5" t="str">
            <v>µg/L</v>
          </cell>
          <cell r="HB5" t="str">
            <v>µg/L</v>
          </cell>
          <cell r="HC5" t="str">
            <v>mg/L</v>
          </cell>
          <cell r="HD5" t="str">
            <v>µg/L</v>
          </cell>
          <cell r="HE5" t="str">
            <v>µg/L</v>
          </cell>
          <cell r="HF5" t="str">
            <v>mg/L</v>
          </cell>
          <cell r="HG5" t="str">
            <v>mg/L</v>
          </cell>
          <cell r="HH5" t="str">
            <v>µg/L</v>
          </cell>
        </row>
        <row r="6">
          <cell r="C6" t="str">
            <v>EQL</v>
          </cell>
          <cell r="K6">
            <v>1E-3</v>
          </cell>
          <cell r="L6">
            <v>3.0000000000000001E-3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0.01</v>
          </cell>
          <cell r="R6">
            <v>0.01</v>
          </cell>
          <cell r="U6">
            <v>20</v>
          </cell>
          <cell r="V6">
            <v>20</v>
          </cell>
          <cell r="W6">
            <v>20</v>
          </cell>
          <cell r="X6">
            <v>10</v>
          </cell>
          <cell r="Y6">
            <v>0.01</v>
          </cell>
          <cell r="Z6">
            <v>0.02</v>
          </cell>
          <cell r="AA6">
            <v>5</v>
          </cell>
          <cell r="AB6">
            <v>1</v>
          </cell>
          <cell r="AC6">
            <v>1</v>
          </cell>
          <cell r="AD6">
            <v>1</v>
          </cell>
          <cell r="AE6">
            <v>2</v>
          </cell>
          <cell r="AF6">
            <v>1</v>
          </cell>
          <cell r="AG6">
            <v>3</v>
          </cell>
          <cell r="AN6">
            <v>1E-3</v>
          </cell>
          <cell r="AO6">
            <v>50</v>
          </cell>
          <cell r="AP6">
            <v>20</v>
          </cell>
          <cell r="AQ6">
            <v>20</v>
          </cell>
          <cell r="AR6">
            <v>5</v>
          </cell>
          <cell r="AS6">
            <v>5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1</v>
          </cell>
          <cell r="BJ6">
            <v>5</v>
          </cell>
          <cell r="BK6">
            <v>1</v>
          </cell>
          <cell r="BL6">
            <v>1</v>
          </cell>
          <cell r="BM6">
            <v>1</v>
          </cell>
          <cell r="BN6">
            <v>1</v>
          </cell>
          <cell r="BO6">
            <v>1</v>
          </cell>
          <cell r="BP6">
            <v>1</v>
          </cell>
          <cell r="BQ6">
            <v>1</v>
          </cell>
          <cell r="BR6">
            <v>1</v>
          </cell>
          <cell r="BS6">
            <v>1</v>
          </cell>
          <cell r="BT6">
            <v>1</v>
          </cell>
          <cell r="BU6">
            <v>1</v>
          </cell>
          <cell r="BV6">
            <v>1</v>
          </cell>
          <cell r="BW6">
            <v>1</v>
          </cell>
          <cell r="BX6">
            <v>1</v>
          </cell>
          <cell r="BY6">
            <v>1</v>
          </cell>
          <cell r="BZ6">
            <v>1</v>
          </cell>
          <cell r="CA6">
            <v>0.01</v>
          </cell>
          <cell r="CB6">
            <v>1</v>
          </cell>
          <cell r="CC6">
            <v>1</v>
          </cell>
          <cell r="CD6">
            <v>1</v>
          </cell>
          <cell r="CE6">
            <v>1</v>
          </cell>
          <cell r="CF6">
            <v>1</v>
          </cell>
          <cell r="CG6">
            <v>5</v>
          </cell>
          <cell r="CH6">
            <v>1</v>
          </cell>
          <cell r="CI6">
            <v>0.02</v>
          </cell>
          <cell r="CJ6">
            <v>0.5</v>
          </cell>
          <cell r="CK6">
            <v>0.5</v>
          </cell>
          <cell r="CL6">
            <v>5</v>
          </cell>
          <cell r="CM6">
            <v>0.05</v>
          </cell>
          <cell r="CN6">
            <v>0.05</v>
          </cell>
          <cell r="CO6">
            <v>1E-3</v>
          </cell>
          <cell r="CP6">
            <v>1E-3</v>
          </cell>
          <cell r="CQ6">
            <v>0.02</v>
          </cell>
          <cell r="CR6">
            <v>0.02</v>
          </cell>
          <cell r="CS6">
            <v>2.0000000000000001E-4</v>
          </cell>
          <cell r="CT6">
            <v>2.0000000000000001E-4</v>
          </cell>
          <cell r="CU6">
            <v>0.5</v>
          </cell>
          <cell r="CV6">
            <v>5.0000000000000001E-3</v>
          </cell>
          <cell r="CW6">
            <v>5.0000000000000001E-3</v>
          </cell>
          <cell r="CX6">
            <v>5.0000000000000001E-3</v>
          </cell>
          <cell r="CY6">
            <v>1E-3</v>
          </cell>
          <cell r="CZ6">
            <v>1E-3</v>
          </cell>
          <cell r="DA6">
            <v>1E-3</v>
          </cell>
          <cell r="DB6">
            <v>1E-3</v>
          </cell>
          <cell r="DC6">
            <v>1E-3</v>
          </cell>
          <cell r="DD6">
            <v>1E-3</v>
          </cell>
          <cell r="DE6">
            <v>1E-3</v>
          </cell>
          <cell r="DF6">
            <v>1E-3</v>
          </cell>
          <cell r="DG6">
            <v>0.5</v>
          </cell>
          <cell r="DH6">
            <v>5.0000000000000001E-3</v>
          </cell>
          <cell r="DI6">
            <v>5.0000000000000001E-3</v>
          </cell>
          <cell r="DJ6">
            <v>1E-4</v>
          </cell>
          <cell r="DK6">
            <v>1E-4</v>
          </cell>
          <cell r="DL6">
            <v>0.01</v>
          </cell>
          <cell r="DM6">
            <v>0.5</v>
          </cell>
          <cell r="DN6">
            <v>5.0000000000000001E-3</v>
          </cell>
          <cell r="DO6">
            <v>5.0000000000000001E-3</v>
          </cell>
          <cell r="DP6">
            <v>0.01</v>
          </cell>
          <cell r="DQ6">
            <v>0.01</v>
          </cell>
          <cell r="DR6">
            <v>0.01</v>
          </cell>
          <cell r="DS6">
            <v>0.01</v>
          </cell>
          <cell r="DT6">
            <v>0.01</v>
          </cell>
          <cell r="DU6">
            <v>0.01</v>
          </cell>
          <cell r="DV6">
            <v>0.01</v>
          </cell>
          <cell r="DW6">
            <v>0.01</v>
          </cell>
          <cell r="DX6">
            <v>0.01</v>
          </cell>
          <cell r="DY6">
            <v>0.01</v>
          </cell>
          <cell r="DZ6">
            <v>0.01</v>
          </cell>
          <cell r="EA6">
            <v>0.01</v>
          </cell>
          <cell r="EB6">
            <v>0.01</v>
          </cell>
          <cell r="EC6">
            <v>0.01</v>
          </cell>
          <cell r="ED6">
            <v>0.01</v>
          </cell>
          <cell r="EE6">
            <v>0.01</v>
          </cell>
          <cell r="EF6">
            <v>0.01</v>
          </cell>
          <cell r="EG6">
            <v>0.01</v>
          </cell>
          <cell r="EH6">
            <v>0.01</v>
          </cell>
          <cell r="EI6">
            <v>0.01</v>
          </cell>
          <cell r="EJ6">
            <v>0.01</v>
          </cell>
          <cell r="EK6">
            <v>0.01</v>
          </cell>
          <cell r="EL6">
            <v>1E-4</v>
          </cell>
          <cell r="EM6">
            <v>1</v>
          </cell>
          <cell r="EN6">
            <v>1</v>
          </cell>
          <cell r="EO6">
            <v>1</v>
          </cell>
          <cell r="EP6">
            <v>1</v>
          </cell>
          <cell r="EQ6">
            <v>1</v>
          </cell>
          <cell r="ER6">
            <v>1</v>
          </cell>
          <cell r="ES6">
            <v>1E-3</v>
          </cell>
          <cell r="ET6">
            <v>1</v>
          </cell>
          <cell r="EU6">
            <v>1</v>
          </cell>
          <cell r="EV6">
            <v>1</v>
          </cell>
          <cell r="EW6">
            <v>1</v>
          </cell>
          <cell r="EX6">
            <v>1</v>
          </cell>
          <cell r="EY6">
            <v>1</v>
          </cell>
          <cell r="EZ6">
            <v>1</v>
          </cell>
          <cell r="FA6">
            <v>1</v>
          </cell>
          <cell r="FB6">
            <v>1</v>
          </cell>
          <cell r="FC6">
            <v>1</v>
          </cell>
          <cell r="FD6">
            <v>1</v>
          </cell>
          <cell r="FE6">
            <v>1</v>
          </cell>
          <cell r="FF6">
            <v>10</v>
          </cell>
          <cell r="FG6">
            <v>1E-3</v>
          </cell>
          <cell r="FH6">
            <v>10</v>
          </cell>
          <cell r="FI6">
            <v>1</v>
          </cell>
          <cell r="FJ6">
            <v>10</v>
          </cell>
          <cell r="FK6">
            <v>1</v>
          </cell>
          <cell r="FL6">
            <v>1</v>
          </cell>
          <cell r="FM6">
            <v>1</v>
          </cell>
          <cell r="FN6">
            <v>1</v>
          </cell>
          <cell r="FO6">
            <v>1</v>
          </cell>
          <cell r="FP6">
            <v>1</v>
          </cell>
          <cell r="FQ6">
            <v>1</v>
          </cell>
          <cell r="FR6">
            <v>1</v>
          </cell>
          <cell r="FS6">
            <v>1</v>
          </cell>
          <cell r="FT6">
            <v>1</v>
          </cell>
          <cell r="FU6">
            <v>1E-3</v>
          </cell>
          <cell r="FV6">
            <v>1</v>
          </cell>
          <cell r="FW6">
            <v>1</v>
          </cell>
          <cell r="FX6">
            <v>1</v>
          </cell>
          <cell r="FY6">
            <v>1</v>
          </cell>
          <cell r="FZ6">
            <v>1</v>
          </cell>
          <cell r="GA6">
            <v>1</v>
          </cell>
          <cell r="GB6">
            <v>1</v>
          </cell>
          <cell r="GC6">
            <v>1</v>
          </cell>
          <cell r="GD6">
            <v>1</v>
          </cell>
          <cell r="GE6">
            <v>1</v>
          </cell>
          <cell r="GF6">
            <v>1</v>
          </cell>
          <cell r="GG6">
            <v>1E-3</v>
          </cell>
          <cell r="GH6">
            <v>0.02</v>
          </cell>
          <cell r="GI6">
            <v>50</v>
          </cell>
          <cell r="GJ6">
            <v>50</v>
          </cell>
          <cell r="GK6">
            <v>100</v>
          </cell>
          <cell r="GL6">
            <v>100</v>
          </cell>
          <cell r="GM6">
            <v>100</v>
          </cell>
          <cell r="GN6">
            <v>100</v>
          </cell>
          <cell r="GO6">
            <v>100</v>
          </cell>
          <cell r="GP6">
            <v>100</v>
          </cell>
          <cell r="GQ6">
            <v>50</v>
          </cell>
          <cell r="GR6">
            <v>10</v>
          </cell>
          <cell r="GS6">
            <v>1</v>
          </cell>
          <cell r="GT6">
            <v>0.1</v>
          </cell>
          <cell r="GU6">
            <v>0.1</v>
          </cell>
          <cell r="GV6">
            <v>0.1</v>
          </cell>
          <cell r="GW6">
            <v>0.1</v>
          </cell>
          <cell r="GX6">
            <v>0.1</v>
          </cell>
          <cell r="GY6">
            <v>0.1</v>
          </cell>
          <cell r="GZ6">
            <v>0.1</v>
          </cell>
          <cell r="HA6">
            <v>0.1</v>
          </cell>
          <cell r="HB6">
            <v>1</v>
          </cell>
          <cell r="HC6">
            <v>0.01</v>
          </cell>
          <cell r="HD6">
            <v>1</v>
          </cell>
          <cell r="HE6">
            <v>1</v>
          </cell>
          <cell r="HF6">
            <v>1E-3</v>
          </cell>
          <cell r="HG6">
            <v>1E-3</v>
          </cell>
          <cell r="HH6">
            <v>1</v>
          </cell>
        </row>
        <row r="7">
          <cell r="C7" t="str">
            <v>ANZECC 2000 - Freshwater – 95% protection level</v>
          </cell>
          <cell r="E7" t="str">
            <v>Total Organic Carbon</v>
          </cell>
          <cell r="Y7" t="str">
            <v>0.9</v>
          </cell>
          <cell r="AB7" t="str">
            <v>950</v>
          </cell>
          <cell r="AF7" t="str">
            <v>350</v>
          </cell>
          <cell r="CM7" t="str">
            <v>0.055</v>
          </cell>
          <cell r="CN7" t="str">
            <v>0.055</v>
          </cell>
          <cell r="CS7" t="str">
            <v>0.0002</v>
          </cell>
          <cell r="CT7" t="str">
            <v>0.0002</v>
          </cell>
          <cell r="DC7" t="str">
            <v>0.0014</v>
          </cell>
          <cell r="DD7" t="str">
            <v>0.0014</v>
          </cell>
          <cell r="DE7" t="str">
            <v>0.0034</v>
          </cell>
          <cell r="DF7" t="str">
            <v>0.0034</v>
          </cell>
          <cell r="DH7" t="str">
            <v>1.9</v>
          </cell>
          <cell r="DI7" t="str">
            <v>1.9</v>
          </cell>
          <cell r="DN7" t="str">
            <v>0.008</v>
          </cell>
          <cell r="DO7" t="str">
            <v>0.008</v>
          </cell>
        </row>
        <row r="8">
          <cell r="C8" t="str">
            <v>ANZECC 2000 SE Aust Triggers - Lowland River</v>
          </cell>
          <cell r="DL8" t="str">
            <v>0.05</v>
          </cell>
        </row>
        <row r="9">
          <cell r="C9" t="str">
            <v>ANZECC2000 SE Aust Def trig val slight dist ecosyst - Estuaries</v>
          </cell>
          <cell r="S9" t="str">
            <v>7-8.5</v>
          </cell>
          <cell r="DL9" t="str">
            <v>0.03</v>
          </cell>
        </row>
        <row r="10">
          <cell r="C10" t="str">
            <v>ANZECC2000 SE Aust Def trig val slight dist ecosyst - Freshwater lakes and res.</v>
          </cell>
          <cell r="S10" t="str">
            <v>6.5-8</v>
          </cell>
          <cell r="T10" t="str">
            <v>20-30</v>
          </cell>
          <cell r="DL10" t="str">
            <v>0.01</v>
          </cell>
        </row>
        <row r="11">
          <cell r="C11" t="str">
            <v>ANZECC2000 SE Aust Def trig val slight dist ecosyst - Lowland River</v>
          </cell>
          <cell r="S11" t="str">
            <v>6.5-8</v>
          </cell>
          <cell r="T11" t="str">
            <v>125-2200</v>
          </cell>
          <cell r="DL11" t="str">
            <v>0.05</v>
          </cell>
        </row>
        <row r="12">
          <cell r="C12" t="str">
            <v>ANZECC2000 SE Aust Def trig val slight dist ecosyst - Marine</v>
          </cell>
          <cell r="S12" t="str">
            <v>8-8.4</v>
          </cell>
          <cell r="DL12" t="str">
            <v>0.025</v>
          </cell>
        </row>
        <row r="13">
          <cell r="C13" t="str">
            <v>ANZECC2000 SE Aust Def trig val slight dist ecosyst - Upland River</v>
          </cell>
          <cell r="S13" t="str">
            <v>6.5-7.5</v>
          </cell>
          <cell r="T13" t="str">
            <v>30-350</v>
          </cell>
          <cell r="DL13" t="str">
            <v>0.02</v>
          </cell>
        </row>
        <row r="14">
          <cell r="C14" t="str">
            <v>ANZG (2018) Freshwater 95% toxicant DGVs</v>
          </cell>
          <cell r="Y14" t="str">
            <v>0.9</v>
          </cell>
          <cell r="AB14" t="str">
            <v>950</v>
          </cell>
          <cell r="AF14" t="str">
            <v>350</v>
          </cell>
          <cell r="AW14" t="str">
            <v>6500</v>
          </cell>
          <cell r="BU14" t="str">
            <v>160</v>
          </cell>
          <cell r="BV14" t="str">
            <v>260</v>
          </cell>
          <cell r="BW14" t="str">
            <v>60</v>
          </cell>
          <cell r="CM14" t="str">
            <v>0.055</v>
          </cell>
          <cell r="CN14" t="str">
            <v>0.055</v>
          </cell>
          <cell r="CS14" t="str">
            <v>0.0002</v>
          </cell>
          <cell r="CT14" t="str">
            <v>0.0002</v>
          </cell>
          <cell r="CV14" t="str">
            <v>0.0004</v>
          </cell>
          <cell r="CW14" t="str">
            <v>0.0004</v>
          </cell>
          <cell r="DC14" t="str">
            <v>0.0014</v>
          </cell>
          <cell r="DD14" t="str">
            <v>0.0014</v>
          </cell>
          <cell r="DE14" t="str">
            <v>0.0034</v>
          </cell>
          <cell r="DF14" t="str">
            <v>0.0034</v>
          </cell>
          <cell r="DH14" t="str">
            <v>1.9</v>
          </cell>
          <cell r="DI14" t="str">
            <v>1.9</v>
          </cell>
          <cell r="DJ14" t="str">
            <v>0.0006</v>
          </cell>
          <cell r="DK14" t="str">
            <v>0.0006</v>
          </cell>
          <cell r="DN14" t="str">
            <v>0.008</v>
          </cell>
          <cell r="DO14" t="str">
            <v>0.008</v>
          </cell>
          <cell r="DV14" t="str">
            <v>0.08</v>
          </cell>
          <cell r="DY14" t="str">
            <v>0.01</v>
          </cell>
          <cell r="EG14" t="str">
            <v>0.02</v>
          </cell>
          <cell r="EH14" t="str">
            <v>0.2</v>
          </cell>
          <cell r="EI14" t="str">
            <v>0.09</v>
          </cell>
          <cell r="EL14" t="str">
            <v>0.0002</v>
          </cell>
          <cell r="FC14" t="str">
            <v>0.02</v>
          </cell>
          <cell r="FF14" t="str">
            <v>0.01</v>
          </cell>
          <cell r="FK14" t="str">
            <v>0.01</v>
          </cell>
          <cell r="FM14" t="str">
            <v>0.15</v>
          </cell>
          <cell r="FQ14" t="str">
            <v>0.2</v>
          </cell>
          <cell r="FV14" t="str">
            <v>0.05</v>
          </cell>
          <cell r="GW14" t="str">
            <v>0.6</v>
          </cell>
          <cell r="GY14" t="str">
            <v>0.03</v>
          </cell>
          <cell r="HB14" t="str">
            <v>0.004</v>
          </cell>
        </row>
        <row r="15">
          <cell r="C15" t="str">
            <v>ANZG (2018) Marine water 95% toxicant DGVs</v>
          </cell>
          <cell r="Y15" t="str">
            <v>0.91</v>
          </cell>
          <cell r="AB15" t="str">
            <v>700</v>
          </cell>
          <cell r="AW15" t="str">
            <v>1900</v>
          </cell>
          <cell r="CS15" t="str">
            <v>0.0055</v>
          </cell>
          <cell r="CT15" t="str">
            <v>0.0055</v>
          </cell>
          <cell r="CV15" t="str">
            <v>0.0044</v>
          </cell>
          <cell r="CW15" t="str">
            <v>0.0044</v>
          </cell>
          <cell r="CX15" t="str">
            <v>0.0274</v>
          </cell>
          <cell r="CY15" t="str">
            <v>0.001</v>
          </cell>
          <cell r="CZ15" t="str">
            <v>0.001</v>
          </cell>
          <cell r="DC15" t="str">
            <v>0.0013</v>
          </cell>
          <cell r="DD15" t="str">
            <v>0.0013</v>
          </cell>
          <cell r="DE15" t="str">
            <v>0.0044</v>
          </cell>
          <cell r="DF15" t="str">
            <v>0.0044</v>
          </cell>
          <cell r="DJ15" t="str">
            <v>0.0004</v>
          </cell>
          <cell r="DK15" t="str">
            <v>0.0004</v>
          </cell>
          <cell r="DN15" t="str">
            <v>0.015</v>
          </cell>
          <cell r="DO15" t="str">
            <v>0.015</v>
          </cell>
          <cell r="EG15" t="str">
            <v>0.008</v>
          </cell>
          <cell r="FF15" t="str">
            <v>0.009</v>
          </cell>
        </row>
        <row r="16">
          <cell r="C16" t="str">
            <v>CCC web format guideline</v>
          </cell>
          <cell r="S16" t="str">
            <v>6.5-8</v>
          </cell>
          <cell r="T16" t="str">
            <v>125-2200</v>
          </cell>
          <cell r="Y16" t="str">
            <v>0.9</v>
          </cell>
        </row>
        <row r="17">
          <cell r="C17" t="str">
            <v>NEPM 2013 Table 1A(4) Rec HSL C GW for Vapour Intrusion, Sand</v>
          </cell>
        </row>
        <row r="18">
          <cell r="C18" t="str">
            <v xml:space="preserve">    2-4m</v>
          </cell>
          <cell r="AB18" t="str">
            <v>NL</v>
          </cell>
          <cell r="AC18" t="str">
            <v>NL</v>
          </cell>
          <cell r="AD18" t="str">
            <v>NL</v>
          </cell>
          <cell r="AG18" t="str">
            <v>NL</v>
          </cell>
          <cell r="AQ18" t="str">
            <v>NL</v>
          </cell>
          <cell r="GQ18" t="str">
            <v>NL</v>
          </cell>
        </row>
        <row r="19">
          <cell r="C19" t="str">
            <v xml:space="preserve">    4-8m</v>
          </cell>
          <cell r="AB19" t="str">
            <v>NL</v>
          </cell>
          <cell r="AC19" t="str">
            <v>NL</v>
          </cell>
          <cell r="AD19" t="str">
            <v>NL</v>
          </cell>
          <cell r="AG19" t="str">
            <v>NL</v>
          </cell>
          <cell r="AQ19" t="str">
            <v>NL</v>
          </cell>
          <cell r="GQ19" t="str">
            <v>NL</v>
          </cell>
        </row>
        <row r="20">
          <cell r="C20" t="str">
            <v xml:space="preserve">    &gt;8m</v>
          </cell>
          <cell r="AB20" t="str">
            <v>NL</v>
          </cell>
          <cell r="AC20" t="str">
            <v>NL</v>
          </cell>
          <cell r="AD20" t="str">
            <v>NL</v>
          </cell>
          <cell r="AG20" t="str">
            <v>NL</v>
          </cell>
          <cell r="AQ20" t="str">
            <v>NL</v>
          </cell>
          <cell r="GQ20" t="str">
            <v>NL</v>
          </cell>
        </row>
        <row r="21">
          <cell r="C21" t="str">
            <v>NEPM 2013 Table 1C GILs, Fresh Waters</v>
          </cell>
          <cell r="AB21" t="str">
            <v>950</v>
          </cell>
          <cell r="AF21" t="str">
            <v>350</v>
          </cell>
          <cell r="AG21" t="str">
            <v>550</v>
          </cell>
          <cell r="AW21" t="str">
            <v>6500</v>
          </cell>
          <cell r="BU21" t="str">
            <v>160</v>
          </cell>
          <cell r="BV21" t="str">
            <v>260</v>
          </cell>
          <cell r="BW21" t="str">
            <v>60</v>
          </cell>
          <cell r="CM21" t="str">
            <v>0.055</v>
          </cell>
          <cell r="CN21" t="str">
            <v>0.055</v>
          </cell>
          <cell r="CS21" t="str">
            <v>0.0002</v>
          </cell>
          <cell r="CT21" t="str">
            <v>0.0002</v>
          </cell>
          <cell r="CV21" t="str">
            <v>0.001</v>
          </cell>
          <cell r="CW21" t="str">
            <v>0.001</v>
          </cell>
          <cell r="DC21" t="str">
            <v>0.0014</v>
          </cell>
          <cell r="DD21" t="str">
            <v>0.0014</v>
          </cell>
          <cell r="DE21" t="str">
            <v>0.0034</v>
          </cell>
          <cell r="DF21" t="str">
            <v>0.0034</v>
          </cell>
          <cell r="DH21" t="str">
            <v>1.9</v>
          </cell>
          <cell r="DI21" t="str">
            <v>1.9</v>
          </cell>
          <cell r="DJ21" t="str">
            <v>0.00006</v>
          </cell>
          <cell r="DK21" t="str">
            <v>0.00006</v>
          </cell>
          <cell r="DL21" t="str">
            <v/>
          </cell>
          <cell r="DN21" t="str">
            <v>0.008</v>
          </cell>
          <cell r="DO21" t="str">
            <v>0.008</v>
          </cell>
          <cell r="DV21" t="str">
            <v>0.03</v>
          </cell>
          <cell r="DY21" t="str">
            <v>0.006</v>
          </cell>
          <cell r="EG21" t="str">
            <v>0.01</v>
          </cell>
          <cell r="EH21" t="str">
            <v>0.2</v>
          </cell>
          <cell r="EI21" t="str">
            <v>0.01</v>
          </cell>
          <cell r="EL21" t="str">
            <v>0.0001</v>
          </cell>
          <cell r="FF21" t="str">
            <v>0.01</v>
          </cell>
          <cell r="FK21" t="str">
            <v>0.01</v>
          </cell>
          <cell r="FM21" t="str">
            <v>0.15</v>
          </cell>
          <cell r="FQ21" t="str">
            <v>0.2</v>
          </cell>
          <cell r="FV21" t="str">
            <v>0.05</v>
          </cell>
          <cell r="GW21" t="str">
            <v>0.3</v>
          </cell>
          <cell r="GY21" t="str">
            <v>0.01</v>
          </cell>
          <cell r="HB21" t="str">
            <v>0.004</v>
          </cell>
        </row>
        <row r="22">
          <cell r="C22" t="str">
            <v>NEPM 2013 Table 1C GILs, Marine Waters</v>
          </cell>
          <cell r="AB22" t="str">
            <v>500</v>
          </cell>
          <cell r="AW22" t="str">
            <v>1900</v>
          </cell>
          <cell r="CS22" t="str">
            <v>0.0007</v>
          </cell>
          <cell r="CT22" t="str">
            <v>0.0007</v>
          </cell>
          <cell r="CV22" t="str">
            <v>0.0044</v>
          </cell>
          <cell r="CW22" t="str">
            <v>0.0044</v>
          </cell>
          <cell r="CX22" t="str">
            <v>0.027</v>
          </cell>
          <cell r="CY22" t="str">
            <v>0.001</v>
          </cell>
          <cell r="CZ22" t="str">
            <v>0.001</v>
          </cell>
          <cell r="DC22" t="str">
            <v>0.0013</v>
          </cell>
          <cell r="DD22" t="str">
            <v>0.0013</v>
          </cell>
          <cell r="DE22" t="str">
            <v>0.0044</v>
          </cell>
          <cell r="DF22" t="str">
            <v>0.0044</v>
          </cell>
          <cell r="DJ22" t="str">
            <v>0.0001</v>
          </cell>
          <cell r="DK22" t="str">
            <v>0.0001</v>
          </cell>
          <cell r="DL22" t="str">
            <v/>
          </cell>
          <cell r="DN22" t="str">
            <v>0.015</v>
          </cell>
          <cell r="DO22" t="str">
            <v>0.015</v>
          </cell>
          <cell r="EG22" t="str">
            <v>0.004</v>
          </cell>
          <cell r="FF22" t="str">
            <v>0.009</v>
          </cell>
        </row>
        <row r="23">
          <cell r="C23" t="str">
            <v>NHMRC 2008  Recreational Water</v>
          </cell>
          <cell r="Z23" t="str">
            <v>10</v>
          </cell>
          <cell r="AB23" t="str">
            <v>10</v>
          </cell>
          <cell r="AC23" t="str">
            <v>3000</v>
          </cell>
          <cell r="AD23" t="str">
            <v>8000</v>
          </cell>
          <cell r="AG23" t="str">
            <v>6000</v>
          </cell>
          <cell r="AY23" t="str">
            <v>300</v>
          </cell>
          <cell r="BA23" t="str">
            <v>3</v>
          </cell>
          <cell r="BG23" t="str">
            <v>30</v>
          </cell>
          <cell r="BQ23" t="str">
            <v>500</v>
          </cell>
          <cell r="BT23" t="str">
            <v>3</v>
          </cell>
          <cell r="BU23" t="str">
            <v>15000</v>
          </cell>
          <cell r="BW23" t="str">
            <v>400</v>
          </cell>
          <cell r="BZ23" t="str">
            <v>3000</v>
          </cell>
          <cell r="CB23" t="str">
            <v>10</v>
          </cell>
          <cell r="CI23" t="str">
            <v>1</v>
          </cell>
          <cell r="CO23" t="str">
            <v>0.07</v>
          </cell>
          <cell r="CP23" t="str">
            <v>0.07</v>
          </cell>
          <cell r="CQ23" t="str">
            <v>7</v>
          </cell>
          <cell r="CR23" t="str">
            <v>7</v>
          </cell>
          <cell r="CS23" t="str">
            <v>0.02</v>
          </cell>
          <cell r="CT23" t="str">
            <v>0.02</v>
          </cell>
          <cell r="DA23" t="str">
            <v>0.5</v>
          </cell>
          <cell r="DB23" t="str">
            <v>0.5</v>
          </cell>
          <cell r="DC23" t="str">
            <v>20</v>
          </cell>
          <cell r="DD23" t="str">
            <v>20</v>
          </cell>
          <cell r="DE23" t="str">
            <v>0.1</v>
          </cell>
          <cell r="DF23" t="str">
            <v>0.1</v>
          </cell>
          <cell r="DH23" t="str">
            <v>5</v>
          </cell>
          <cell r="DI23" t="str">
            <v>5</v>
          </cell>
          <cell r="DJ23" t="str">
            <v>0.01</v>
          </cell>
          <cell r="DK23" t="str">
            <v>0.01</v>
          </cell>
          <cell r="DS23" t="str">
            <v>3</v>
          </cell>
          <cell r="DV23" t="str">
            <v>10</v>
          </cell>
          <cell r="DY23" t="str">
            <v>200</v>
          </cell>
          <cell r="EA23" t="str">
            <v>3</v>
          </cell>
          <cell r="ED23" t="str">
            <v>300</v>
          </cell>
          <cell r="EE23" t="str">
            <v>300</v>
          </cell>
          <cell r="EH23" t="str">
            <v>200</v>
          </cell>
          <cell r="EI23" t="str">
            <v>3</v>
          </cell>
          <cell r="FC23" t="str">
            <v>30</v>
          </cell>
          <cell r="FE23" t="str">
            <v>50</v>
          </cell>
          <cell r="FF23" t="str">
            <v>100</v>
          </cell>
          <cell r="FK23" t="str">
            <v>30</v>
          </cell>
          <cell r="FL23" t="str">
            <v>10</v>
          </cell>
          <cell r="FM23" t="str">
            <v>500</v>
          </cell>
          <cell r="FP23" t="str">
            <v>30</v>
          </cell>
          <cell r="FV23" t="str">
            <v>500</v>
          </cell>
          <cell r="FW23" t="str">
            <v>1000</v>
          </cell>
          <cell r="HB23" t="str">
            <v>100</v>
          </cell>
        </row>
        <row r="25">
          <cell r="C25" t="str">
            <v>Site_ID</v>
          </cell>
          <cell r="D25" t="str">
            <v>SampleCode</v>
          </cell>
          <cell r="E25" t="str">
            <v>Field_ID</v>
          </cell>
          <cell r="F25" t="str">
            <v>Location_Code</v>
          </cell>
          <cell r="G25" t="str">
            <v>Well</v>
          </cell>
          <cell r="H25" t="str">
            <v>Sampled_Date_Time</v>
          </cell>
          <cell r="I25" t="str">
            <v>Lab_Report_Number</v>
          </cell>
          <cell r="J25" t="str">
            <v>Sample_Type</v>
          </cell>
        </row>
        <row r="26">
          <cell r="B26" t="str">
            <v>B_101S (22)</v>
          </cell>
          <cell r="C26" t="str">
            <v>Buttonderry</v>
          </cell>
          <cell r="D26" t="str">
            <v>B_101S_081020</v>
          </cell>
          <cell r="F26" t="str">
            <v>B_101S</v>
          </cell>
          <cell r="H26">
            <v>44112</v>
          </cell>
          <cell r="J26" t="str">
            <v>Normal</v>
          </cell>
          <cell r="K26" t="str">
            <v xml:space="preserve"> - </v>
          </cell>
          <cell r="L26" t="str">
            <v xml:space="preserve"> - </v>
          </cell>
          <cell r="M26" t="str">
            <v xml:space="preserve"> - </v>
          </cell>
          <cell r="N26" t="str">
            <v xml:space="preserve"> - </v>
          </cell>
          <cell r="O26" t="str">
            <v xml:space="preserve"> - </v>
          </cell>
          <cell r="P26" t="str">
            <v xml:space="preserve"> - </v>
          </cell>
          <cell r="Q26" t="str">
            <v xml:space="preserve"> - </v>
          </cell>
          <cell r="R26" t="str">
            <v xml:space="preserve"> - </v>
          </cell>
          <cell r="S26" t="str">
            <v xml:space="preserve"> - </v>
          </cell>
          <cell r="T26" t="str">
            <v xml:space="preserve"> - </v>
          </cell>
          <cell r="U26" t="str">
            <v xml:space="preserve"> - </v>
          </cell>
          <cell r="V26" t="str">
            <v xml:space="preserve"> - </v>
          </cell>
          <cell r="W26" t="str">
            <v xml:space="preserve"> - </v>
          </cell>
          <cell r="X26" t="str">
            <v xml:space="preserve"> - </v>
          </cell>
          <cell r="Y26" t="str">
            <v xml:space="preserve"> - </v>
          </cell>
          <cell r="Z26" t="str">
            <v xml:space="preserve"> - </v>
          </cell>
          <cell r="AA26" t="str">
            <v xml:space="preserve"> - </v>
          </cell>
          <cell r="AB26" t="str">
            <v xml:space="preserve"> - </v>
          </cell>
          <cell r="AC26" t="str">
            <v xml:space="preserve"> - </v>
          </cell>
          <cell r="AD26" t="str">
            <v xml:space="preserve"> - </v>
          </cell>
          <cell r="AE26" t="str">
            <v xml:space="preserve"> - </v>
          </cell>
          <cell r="AF26" t="str">
            <v xml:space="preserve"> - </v>
          </cell>
          <cell r="AG26" t="str">
            <v xml:space="preserve"> - </v>
          </cell>
          <cell r="AH26" t="str">
            <v xml:space="preserve"> - </v>
          </cell>
          <cell r="AI26" t="str">
            <v>4.08</v>
          </cell>
          <cell r="AJ26" t="str">
            <v xml:space="preserve"> - </v>
          </cell>
          <cell r="AK26" t="str">
            <v xml:space="preserve"> - </v>
          </cell>
          <cell r="AL26" t="str">
            <v xml:space="preserve"> - </v>
          </cell>
          <cell r="AM26" t="str">
            <v xml:space="preserve"> - </v>
          </cell>
          <cell r="AN26" t="str">
            <v xml:space="preserve"> - </v>
          </cell>
          <cell r="AO26" t="str">
            <v xml:space="preserve"> - </v>
          </cell>
          <cell r="AP26" t="str">
            <v xml:space="preserve"> - </v>
          </cell>
          <cell r="AQ26" t="str">
            <v xml:space="preserve"> - </v>
          </cell>
          <cell r="AR26" t="str">
            <v xml:space="preserve"> - </v>
          </cell>
          <cell r="AS26" t="str">
            <v xml:space="preserve"> - </v>
          </cell>
          <cell r="AT26" t="str">
            <v xml:space="preserve"> - </v>
          </cell>
          <cell r="AU26" t="str">
            <v xml:space="preserve"> - </v>
          </cell>
          <cell r="AV26" t="str">
            <v xml:space="preserve"> - </v>
          </cell>
          <cell r="AW26" t="str">
            <v xml:space="preserve"> - </v>
          </cell>
          <cell r="AX26" t="str">
            <v xml:space="preserve"> - </v>
          </cell>
          <cell r="AY26" t="str">
            <v xml:space="preserve"> - </v>
          </cell>
          <cell r="AZ26" t="str">
            <v xml:space="preserve"> - </v>
          </cell>
          <cell r="BA26" t="str">
            <v xml:space="preserve"> - </v>
          </cell>
          <cell r="BB26" t="str">
            <v xml:space="preserve"> - </v>
          </cell>
          <cell r="BC26" t="str">
            <v xml:space="preserve"> - </v>
          </cell>
          <cell r="BD26" t="str">
            <v xml:space="preserve"> - </v>
          </cell>
          <cell r="BE26" t="str">
            <v xml:space="preserve"> - </v>
          </cell>
          <cell r="BF26" t="str">
            <v xml:space="preserve"> - </v>
          </cell>
          <cell r="BG26" t="str">
            <v xml:space="preserve"> - </v>
          </cell>
          <cell r="BH26" t="str">
            <v xml:space="preserve"> - </v>
          </cell>
          <cell r="BI26" t="str">
            <v xml:space="preserve"> - </v>
          </cell>
          <cell r="BJ26" t="str">
            <v xml:space="preserve"> - </v>
          </cell>
          <cell r="BK26" t="str">
            <v xml:space="preserve"> - </v>
          </cell>
          <cell r="BL26" t="str">
            <v xml:space="preserve"> - </v>
          </cell>
          <cell r="BM26" t="str">
            <v xml:space="preserve"> - </v>
          </cell>
          <cell r="BN26" t="str">
            <v xml:space="preserve"> - </v>
          </cell>
          <cell r="BO26" t="str">
            <v xml:space="preserve"> - </v>
          </cell>
          <cell r="BP26" t="str">
            <v xml:space="preserve"> - </v>
          </cell>
          <cell r="BQ26" t="str">
            <v xml:space="preserve"> - </v>
          </cell>
          <cell r="BR26" t="str">
            <v xml:space="preserve"> - </v>
          </cell>
          <cell r="BS26" t="str">
            <v xml:space="preserve"> - </v>
          </cell>
          <cell r="BT26" t="str">
            <v xml:space="preserve"> - </v>
          </cell>
          <cell r="BU26" t="str">
            <v xml:space="preserve"> - </v>
          </cell>
          <cell r="BV26" t="str">
            <v xml:space="preserve"> - </v>
          </cell>
          <cell r="BW26" t="str">
            <v xml:space="preserve"> - </v>
          </cell>
          <cell r="BX26" t="str">
            <v xml:space="preserve"> - </v>
          </cell>
          <cell r="BY26" t="str">
            <v xml:space="preserve"> - </v>
          </cell>
          <cell r="BZ26" t="str">
            <v xml:space="preserve"> - </v>
          </cell>
          <cell r="CA26" t="str">
            <v xml:space="preserve"> - </v>
          </cell>
          <cell r="CB26" t="str">
            <v xml:space="preserve"> - </v>
          </cell>
          <cell r="CC26" t="str">
            <v xml:space="preserve"> - </v>
          </cell>
          <cell r="CD26" t="str">
            <v xml:space="preserve"> - </v>
          </cell>
          <cell r="CE26" t="str">
            <v xml:space="preserve"> - </v>
          </cell>
          <cell r="CF26" t="str">
            <v xml:space="preserve"> - </v>
          </cell>
          <cell r="CG26" t="str">
            <v xml:space="preserve"> - </v>
          </cell>
          <cell r="CH26" t="str">
            <v xml:space="preserve"> - </v>
          </cell>
          <cell r="CI26" t="str">
            <v xml:space="preserve"> - </v>
          </cell>
          <cell r="CJ26" t="str">
            <v xml:space="preserve"> - </v>
          </cell>
          <cell r="CK26" t="str">
            <v xml:space="preserve"> - </v>
          </cell>
          <cell r="CL26" t="str">
            <v xml:space="preserve"> - </v>
          </cell>
          <cell r="CM26" t="str">
            <v xml:space="preserve"> - </v>
          </cell>
          <cell r="CN26" t="str">
            <v xml:space="preserve"> - </v>
          </cell>
          <cell r="CO26" t="str">
            <v xml:space="preserve"> - </v>
          </cell>
          <cell r="CP26" t="str">
            <v xml:space="preserve"> - </v>
          </cell>
          <cell r="CQ26" t="str">
            <v xml:space="preserve"> - </v>
          </cell>
          <cell r="CR26" t="str">
            <v xml:space="preserve"> - </v>
          </cell>
          <cell r="CS26" t="str">
            <v xml:space="preserve"> - </v>
          </cell>
          <cell r="CT26" t="str">
            <v xml:space="preserve"> - </v>
          </cell>
          <cell r="CU26" t="str">
            <v xml:space="preserve"> - </v>
          </cell>
          <cell r="CV26" t="str">
            <v xml:space="preserve"> - </v>
          </cell>
          <cell r="CW26" t="str">
            <v xml:space="preserve"> - </v>
          </cell>
          <cell r="CX26" t="str">
            <v xml:space="preserve"> - </v>
          </cell>
          <cell r="CY26" t="str">
            <v xml:space="preserve"> - </v>
          </cell>
          <cell r="CZ26" t="str">
            <v xml:space="preserve"> - </v>
          </cell>
          <cell r="DA26" t="str">
            <v xml:space="preserve"> - </v>
          </cell>
          <cell r="DB26" t="str">
            <v xml:space="preserve"> - </v>
          </cell>
          <cell r="DC26" t="str">
            <v xml:space="preserve"> - </v>
          </cell>
          <cell r="DD26" t="str">
            <v xml:space="preserve"> - </v>
          </cell>
          <cell r="DE26" t="str">
            <v xml:space="preserve"> - </v>
          </cell>
          <cell r="DF26" t="str">
            <v xml:space="preserve"> - </v>
          </cell>
          <cell r="DG26" t="str">
            <v xml:space="preserve"> - </v>
          </cell>
          <cell r="DH26" t="str">
            <v xml:space="preserve"> - </v>
          </cell>
          <cell r="DI26" t="str">
            <v xml:space="preserve"> - </v>
          </cell>
          <cell r="DJ26" t="str">
            <v xml:space="preserve"> - </v>
          </cell>
          <cell r="DK26" t="str">
            <v xml:space="preserve"> - </v>
          </cell>
          <cell r="DL26" t="str">
            <v xml:space="preserve"> - </v>
          </cell>
          <cell r="DM26" t="str">
            <v xml:space="preserve"> - </v>
          </cell>
          <cell r="DN26" t="str">
            <v xml:space="preserve"> - </v>
          </cell>
          <cell r="DO26" t="str">
            <v xml:space="preserve"> - </v>
          </cell>
          <cell r="DP26" t="str">
            <v xml:space="preserve"> - </v>
          </cell>
          <cell r="DQ26" t="str">
            <v xml:space="preserve"> - </v>
          </cell>
          <cell r="DR26" t="str">
            <v xml:space="preserve"> - </v>
          </cell>
          <cell r="DS26" t="str">
            <v xml:space="preserve"> - </v>
          </cell>
          <cell r="DT26" t="str">
            <v xml:space="preserve"> - </v>
          </cell>
          <cell r="DU26" t="str">
            <v xml:space="preserve"> - </v>
          </cell>
          <cell r="DV26" t="str">
            <v xml:space="preserve"> - </v>
          </cell>
          <cell r="DW26" t="str">
            <v xml:space="preserve"> - </v>
          </cell>
          <cell r="DX26" t="str">
            <v xml:space="preserve"> - </v>
          </cell>
          <cell r="DY26" t="str">
            <v xml:space="preserve"> - </v>
          </cell>
          <cell r="DZ26" t="str">
            <v xml:space="preserve"> - </v>
          </cell>
          <cell r="EA26" t="str">
            <v xml:space="preserve"> - </v>
          </cell>
          <cell r="EB26" t="str">
            <v xml:space="preserve"> - </v>
          </cell>
          <cell r="EC26" t="str">
            <v xml:space="preserve"> - </v>
          </cell>
          <cell r="ED26" t="str">
            <v xml:space="preserve"> - </v>
          </cell>
          <cell r="EE26" t="str">
            <v xml:space="preserve"> - </v>
          </cell>
          <cell r="EF26" t="str">
            <v xml:space="preserve"> - </v>
          </cell>
          <cell r="EG26" t="str">
            <v xml:space="preserve"> - </v>
          </cell>
          <cell r="EH26" t="str">
            <v xml:space="preserve"> - </v>
          </cell>
          <cell r="EI26" t="str">
            <v xml:space="preserve"> - </v>
          </cell>
          <cell r="EJ26" t="str">
            <v xml:space="preserve"> - </v>
          </cell>
          <cell r="EK26" t="str">
            <v xml:space="preserve"> - </v>
          </cell>
          <cell r="EL26" t="str">
            <v xml:space="preserve"> - </v>
          </cell>
          <cell r="EM26" t="str">
            <v xml:space="preserve"> - </v>
          </cell>
          <cell r="EN26" t="str">
            <v xml:space="preserve"> - </v>
          </cell>
          <cell r="EO26" t="str">
            <v xml:space="preserve"> - </v>
          </cell>
          <cell r="EP26" t="str">
            <v xml:space="preserve"> - </v>
          </cell>
          <cell r="EQ26" t="str">
            <v xml:space="preserve"> - </v>
          </cell>
          <cell r="ER26" t="str">
            <v xml:space="preserve"> - </v>
          </cell>
          <cell r="ES26" t="str">
            <v xml:space="preserve"> - </v>
          </cell>
          <cell r="ET26" t="str">
            <v xml:space="preserve"> - </v>
          </cell>
          <cell r="EU26" t="str">
            <v xml:space="preserve"> - </v>
          </cell>
          <cell r="EV26" t="str">
            <v xml:space="preserve"> - </v>
          </cell>
          <cell r="EW26" t="str">
            <v xml:space="preserve"> - </v>
          </cell>
          <cell r="EX26" t="str">
            <v xml:space="preserve"> - </v>
          </cell>
          <cell r="EY26" t="str">
            <v xml:space="preserve"> - </v>
          </cell>
          <cell r="EZ26" t="str">
            <v xml:space="preserve"> - </v>
          </cell>
          <cell r="FA26" t="str">
            <v xml:space="preserve"> - </v>
          </cell>
          <cell r="FB26" t="str">
            <v xml:space="preserve"> - </v>
          </cell>
          <cell r="FC26" t="str">
            <v xml:space="preserve"> - </v>
          </cell>
          <cell r="FD26" t="str">
            <v xml:space="preserve"> - </v>
          </cell>
          <cell r="FE26" t="str">
            <v xml:space="preserve"> - </v>
          </cell>
          <cell r="FF26" t="str">
            <v xml:space="preserve"> - </v>
          </cell>
          <cell r="FG26" t="str">
            <v xml:space="preserve"> - </v>
          </cell>
          <cell r="FH26" t="str">
            <v xml:space="preserve"> - </v>
          </cell>
          <cell r="FI26" t="str">
            <v xml:space="preserve"> - </v>
          </cell>
          <cell r="FJ26" t="str">
            <v xml:space="preserve"> - </v>
          </cell>
          <cell r="FK26" t="str">
            <v xml:space="preserve"> - </v>
          </cell>
          <cell r="FL26" t="str">
            <v xml:space="preserve"> - </v>
          </cell>
          <cell r="FM26" t="str">
            <v xml:space="preserve"> - </v>
          </cell>
          <cell r="FN26" t="str">
            <v xml:space="preserve"> - </v>
          </cell>
          <cell r="FO26" t="str">
            <v xml:space="preserve"> - </v>
          </cell>
          <cell r="FP26" t="str">
            <v xml:space="preserve"> - </v>
          </cell>
          <cell r="FQ26" t="str">
            <v xml:space="preserve"> - </v>
          </cell>
          <cell r="FR26" t="str">
            <v xml:space="preserve"> - </v>
          </cell>
          <cell r="FS26" t="str">
            <v xml:space="preserve"> - </v>
          </cell>
          <cell r="FT26" t="str">
            <v xml:space="preserve"> - </v>
          </cell>
          <cell r="FU26" t="str">
            <v xml:space="preserve"> - </v>
          </cell>
          <cell r="FV26" t="str">
            <v xml:space="preserve"> - </v>
          </cell>
          <cell r="FW26" t="str">
            <v xml:space="preserve"> - </v>
          </cell>
          <cell r="FX26" t="str">
            <v xml:space="preserve"> - </v>
          </cell>
          <cell r="FY26" t="str">
            <v xml:space="preserve"> - </v>
          </cell>
          <cell r="FZ26" t="str">
            <v xml:space="preserve"> - </v>
          </cell>
          <cell r="GA26" t="str">
            <v xml:space="preserve"> - </v>
          </cell>
          <cell r="GB26" t="str">
            <v xml:space="preserve"> - </v>
          </cell>
          <cell r="GC26" t="str">
            <v xml:space="preserve"> - </v>
          </cell>
          <cell r="GD26" t="str">
            <v xml:space="preserve"> - </v>
          </cell>
          <cell r="GE26" t="str">
            <v xml:space="preserve"> - </v>
          </cell>
          <cell r="GF26" t="str">
            <v xml:space="preserve"> - </v>
          </cell>
          <cell r="GG26" t="str">
            <v xml:space="preserve"> - </v>
          </cell>
          <cell r="GH26" t="str">
            <v xml:space="preserve"> - </v>
          </cell>
          <cell r="GI26" t="str">
            <v xml:space="preserve"> - </v>
          </cell>
          <cell r="GJ26" t="str">
            <v xml:space="preserve"> - </v>
          </cell>
          <cell r="GK26" t="str">
            <v xml:space="preserve"> - </v>
          </cell>
          <cell r="GL26" t="str">
            <v xml:space="preserve"> - </v>
          </cell>
          <cell r="GM26" t="str">
            <v xml:space="preserve"> - </v>
          </cell>
          <cell r="GN26" t="str">
            <v xml:space="preserve"> - </v>
          </cell>
          <cell r="GO26" t="str">
            <v xml:space="preserve"> - </v>
          </cell>
          <cell r="GP26" t="str">
            <v xml:space="preserve"> - </v>
          </cell>
          <cell r="GQ26" t="str">
            <v xml:space="preserve"> - </v>
          </cell>
          <cell r="GR26" t="str">
            <v xml:space="preserve"> - </v>
          </cell>
          <cell r="GS26" t="str">
            <v xml:space="preserve"> - </v>
          </cell>
          <cell r="GT26" t="str">
            <v xml:space="preserve"> - </v>
          </cell>
          <cell r="GU26" t="str">
            <v xml:space="preserve"> - </v>
          </cell>
          <cell r="GV26" t="str">
            <v xml:space="preserve"> - </v>
          </cell>
          <cell r="GW26" t="str">
            <v xml:space="preserve"> - </v>
          </cell>
          <cell r="GX26" t="str">
            <v xml:space="preserve"> - </v>
          </cell>
          <cell r="GY26" t="str">
            <v xml:space="preserve"> - </v>
          </cell>
          <cell r="GZ26" t="str">
            <v xml:space="preserve"> - </v>
          </cell>
          <cell r="HA26" t="str">
            <v xml:space="preserve"> - </v>
          </cell>
          <cell r="HB26" t="str">
            <v xml:space="preserve"> - </v>
          </cell>
          <cell r="HC26" t="str">
            <v xml:space="preserve"> - </v>
          </cell>
          <cell r="HD26" t="str">
            <v xml:space="preserve"> - </v>
          </cell>
          <cell r="HE26" t="str">
            <v xml:space="preserve"> - </v>
          </cell>
          <cell r="HF26" t="str">
            <v xml:space="preserve"> - </v>
          </cell>
          <cell r="HG26" t="str">
            <v xml:space="preserve"> - </v>
          </cell>
          <cell r="HH26" t="str">
            <v xml:space="preserve"> - </v>
          </cell>
        </row>
        <row r="27">
          <cell r="B27" t="str">
            <v>B_104S (25)</v>
          </cell>
          <cell r="C27" t="str">
            <v>Buttonderry</v>
          </cell>
          <cell r="D27" t="str">
            <v>B_104s_121020</v>
          </cell>
          <cell r="F27" t="str">
            <v>B_104S</v>
          </cell>
          <cell r="H27">
            <v>44116.597222222219</v>
          </cell>
          <cell r="J27" t="str">
            <v>Normal</v>
          </cell>
          <cell r="K27" t="str">
            <v xml:space="preserve"> - </v>
          </cell>
          <cell r="L27" t="str">
            <v xml:space="preserve"> - </v>
          </cell>
          <cell r="M27" t="str">
            <v xml:space="preserve"> - </v>
          </cell>
          <cell r="N27" t="str">
            <v xml:space="preserve"> - </v>
          </cell>
          <cell r="O27" t="str">
            <v xml:space="preserve"> - </v>
          </cell>
          <cell r="P27" t="str">
            <v xml:space="preserve"> - </v>
          </cell>
          <cell r="Q27" t="str">
            <v xml:space="preserve"> - </v>
          </cell>
          <cell r="R27" t="str">
            <v xml:space="preserve"> - </v>
          </cell>
          <cell r="S27" t="str">
            <v xml:space="preserve"> - </v>
          </cell>
          <cell r="T27" t="str">
            <v xml:space="preserve"> - </v>
          </cell>
          <cell r="U27" t="str">
            <v xml:space="preserve"> - </v>
          </cell>
          <cell r="V27" t="str">
            <v xml:space="preserve"> - </v>
          </cell>
          <cell r="W27" t="str">
            <v xml:space="preserve"> - </v>
          </cell>
          <cell r="X27" t="str">
            <v xml:space="preserve"> - </v>
          </cell>
          <cell r="Y27" t="str">
            <v xml:space="preserve"> - </v>
          </cell>
          <cell r="Z27" t="str">
            <v xml:space="preserve"> - </v>
          </cell>
          <cell r="AA27" t="str">
            <v xml:space="preserve"> - </v>
          </cell>
          <cell r="AB27" t="str">
            <v xml:space="preserve"> - </v>
          </cell>
          <cell r="AC27" t="str">
            <v xml:space="preserve"> - </v>
          </cell>
          <cell r="AD27" t="str">
            <v xml:space="preserve"> - </v>
          </cell>
          <cell r="AE27" t="str">
            <v xml:space="preserve"> - </v>
          </cell>
          <cell r="AF27" t="str">
            <v xml:space="preserve"> - </v>
          </cell>
          <cell r="AG27" t="str">
            <v xml:space="preserve"> - </v>
          </cell>
          <cell r="AH27" t="str">
            <v xml:space="preserve"> - </v>
          </cell>
          <cell r="AI27" t="str">
            <v>2.78</v>
          </cell>
          <cell r="AJ27" t="str">
            <v xml:space="preserve"> - </v>
          </cell>
          <cell r="AK27" t="str">
            <v xml:space="preserve"> - </v>
          </cell>
          <cell r="AL27" t="str">
            <v xml:space="preserve"> - </v>
          </cell>
          <cell r="AM27" t="str">
            <v xml:space="preserve"> - </v>
          </cell>
          <cell r="AN27" t="str">
            <v xml:space="preserve"> - </v>
          </cell>
          <cell r="AO27" t="str">
            <v xml:space="preserve"> - </v>
          </cell>
          <cell r="AP27" t="str">
            <v xml:space="preserve"> - </v>
          </cell>
          <cell r="AQ27" t="str">
            <v xml:space="preserve"> - </v>
          </cell>
          <cell r="AR27" t="str">
            <v xml:space="preserve"> - </v>
          </cell>
          <cell r="AS27" t="str">
            <v xml:space="preserve"> - </v>
          </cell>
          <cell r="AT27" t="str">
            <v xml:space="preserve"> - </v>
          </cell>
          <cell r="AU27" t="str">
            <v xml:space="preserve"> - </v>
          </cell>
          <cell r="AV27" t="str">
            <v xml:space="preserve"> - </v>
          </cell>
          <cell r="AW27" t="str">
            <v xml:space="preserve"> - </v>
          </cell>
          <cell r="AX27" t="str">
            <v xml:space="preserve"> - </v>
          </cell>
          <cell r="AY27" t="str">
            <v xml:space="preserve"> - </v>
          </cell>
          <cell r="AZ27" t="str">
            <v xml:space="preserve"> - </v>
          </cell>
          <cell r="BA27" t="str">
            <v xml:space="preserve"> - </v>
          </cell>
          <cell r="BB27" t="str">
            <v xml:space="preserve"> - </v>
          </cell>
          <cell r="BC27" t="str">
            <v xml:space="preserve"> - </v>
          </cell>
          <cell r="BD27" t="str">
            <v xml:space="preserve"> - </v>
          </cell>
          <cell r="BE27" t="str">
            <v xml:space="preserve"> - </v>
          </cell>
          <cell r="BF27" t="str">
            <v xml:space="preserve"> - </v>
          </cell>
          <cell r="BG27" t="str">
            <v xml:space="preserve"> - </v>
          </cell>
          <cell r="BH27" t="str">
            <v xml:space="preserve"> - </v>
          </cell>
          <cell r="BI27" t="str">
            <v xml:space="preserve"> - </v>
          </cell>
          <cell r="BJ27" t="str">
            <v xml:space="preserve"> - </v>
          </cell>
          <cell r="BK27" t="str">
            <v xml:space="preserve"> - </v>
          </cell>
          <cell r="BL27" t="str">
            <v xml:space="preserve"> - </v>
          </cell>
          <cell r="BM27" t="str">
            <v xml:space="preserve"> - </v>
          </cell>
          <cell r="BN27" t="str">
            <v xml:space="preserve"> - </v>
          </cell>
          <cell r="BO27" t="str">
            <v xml:space="preserve"> - </v>
          </cell>
          <cell r="BP27" t="str">
            <v xml:space="preserve"> - </v>
          </cell>
          <cell r="BQ27" t="str">
            <v xml:space="preserve"> - </v>
          </cell>
          <cell r="BR27" t="str">
            <v xml:space="preserve"> - </v>
          </cell>
          <cell r="BS27" t="str">
            <v xml:space="preserve"> - </v>
          </cell>
          <cell r="BT27" t="str">
            <v xml:space="preserve"> - </v>
          </cell>
          <cell r="BU27" t="str">
            <v xml:space="preserve"> - </v>
          </cell>
          <cell r="BV27" t="str">
            <v xml:space="preserve"> - </v>
          </cell>
          <cell r="BW27" t="str">
            <v xml:space="preserve"> - </v>
          </cell>
          <cell r="BX27" t="str">
            <v xml:space="preserve"> - </v>
          </cell>
          <cell r="BY27" t="str">
            <v xml:space="preserve"> - </v>
          </cell>
          <cell r="BZ27" t="str">
            <v xml:space="preserve"> - </v>
          </cell>
          <cell r="CA27" t="str">
            <v xml:space="preserve"> - </v>
          </cell>
          <cell r="CB27" t="str">
            <v xml:space="preserve"> - </v>
          </cell>
          <cell r="CC27" t="str">
            <v xml:space="preserve"> - </v>
          </cell>
          <cell r="CD27" t="str">
            <v xml:space="preserve"> - </v>
          </cell>
          <cell r="CE27" t="str">
            <v xml:space="preserve"> - </v>
          </cell>
          <cell r="CF27" t="str">
            <v xml:space="preserve"> - </v>
          </cell>
          <cell r="CG27" t="str">
            <v xml:space="preserve"> - </v>
          </cell>
          <cell r="CH27" t="str">
            <v xml:space="preserve"> - </v>
          </cell>
          <cell r="CI27" t="str">
            <v xml:space="preserve"> - </v>
          </cell>
          <cell r="CJ27" t="str">
            <v xml:space="preserve"> - </v>
          </cell>
          <cell r="CK27" t="str">
            <v xml:space="preserve"> - </v>
          </cell>
          <cell r="CL27" t="str">
            <v xml:space="preserve"> - </v>
          </cell>
          <cell r="CM27" t="str">
            <v xml:space="preserve"> - </v>
          </cell>
          <cell r="CN27" t="str">
            <v xml:space="preserve"> - </v>
          </cell>
          <cell r="CO27" t="str">
            <v xml:space="preserve"> - </v>
          </cell>
          <cell r="CP27" t="str">
            <v xml:space="preserve"> - </v>
          </cell>
          <cell r="CQ27" t="str">
            <v xml:space="preserve"> - </v>
          </cell>
          <cell r="CR27" t="str">
            <v xml:space="preserve"> - </v>
          </cell>
          <cell r="CS27" t="str">
            <v xml:space="preserve"> - </v>
          </cell>
          <cell r="CT27" t="str">
            <v xml:space="preserve"> - </v>
          </cell>
          <cell r="CU27" t="str">
            <v xml:space="preserve"> - </v>
          </cell>
          <cell r="CV27" t="str">
            <v xml:space="preserve"> - </v>
          </cell>
          <cell r="CW27" t="str">
            <v xml:space="preserve"> - </v>
          </cell>
          <cell r="CX27" t="str">
            <v xml:space="preserve"> - </v>
          </cell>
          <cell r="CY27" t="str">
            <v xml:space="preserve"> - </v>
          </cell>
          <cell r="CZ27" t="str">
            <v xml:space="preserve"> - </v>
          </cell>
          <cell r="DA27" t="str">
            <v xml:space="preserve"> - </v>
          </cell>
          <cell r="DB27" t="str">
            <v xml:space="preserve"> - </v>
          </cell>
          <cell r="DC27" t="str">
            <v xml:space="preserve"> - </v>
          </cell>
          <cell r="DD27" t="str">
            <v xml:space="preserve"> - </v>
          </cell>
          <cell r="DE27" t="str">
            <v xml:space="preserve"> - </v>
          </cell>
          <cell r="DF27" t="str">
            <v xml:space="preserve"> - </v>
          </cell>
          <cell r="DG27" t="str">
            <v xml:space="preserve"> - </v>
          </cell>
          <cell r="DH27" t="str">
            <v xml:space="preserve"> - </v>
          </cell>
          <cell r="DI27" t="str">
            <v xml:space="preserve"> - </v>
          </cell>
          <cell r="DJ27" t="str">
            <v xml:space="preserve"> - </v>
          </cell>
          <cell r="DK27" t="str">
            <v xml:space="preserve"> - </v>
          </cell>
          <cell r="DL27" t="str">
            <v xml:space="preserve"> - </v>
          </cell>
          <cell r="DM27" t="str">
            <v xml:space="preserve"> - </v>
          </cell>
          <cell r="DN27" t="str">
            <v xml:space="preserve"> - </v>
          </cell>
          <cell r="DO27" t="str">
            <v xml:space="preserve"> - </v>
          </cell>
          <cell r="DP27" t="str">
            <v xml:space="preserve"> - </v>
          </cell>
          <cell r="DQ27" t="str">
            <v xml:space="preserve"> - </v>
          </cell>
          <cell r="DR27" t="str">
            <v xml:space="preserve"> - </v>
          </cell>
          <cell r="DS27" t="str">
            <v xml:space="preserve"> - </v>
          </cell>
          <cell r="DT27" t="str">
            <v xml:space="preserve"> - </v>
          </cell>
          <cell r="DU27" t="str">
            <v xml:space="preserve"> - </v>
          </cell>
          <cell r="DV27" t="str">
            <v xml:space="preserve"> - </v>
          </cell>
          <cell r="DW27" t="str">
            <v xml:space="preserve"> - </v>
          </cell>
          <cell r="DX27" t="str">
            <v xml:space="preserve"> - </v>
          </cell>
          <cell r="DY27" t="str">
            <v xml:space="preserve"> - </v>
          </cell>
          <cell r="DZ27" t="str">
            <v xml:space="preserve"> - </v>
          </cell>
          <cell r="EA27" t="str">
            <v xml:space="preserve"> - </v>
          </cell>
          <cell r="EB27" t="str">
            <v xml:space="preserve"> - </v>
          </cell>
          <cell r="EC27" t="str">
            <v xml:space="preserve"> - </v>
          </cell>
          <cell r="ED27" t="str">
            <v xml:space="preserve"> - </v>
          </cell>
          <cell r="EE27" t="str">
            <v xml:space="preserve"> - </v>
          </cell>
          <cell r="EF27" t="str">
            <v xml:space="preserve"> - </v>
          </cell>
          <cell r="EG27" t="str">
            <v xml:space="preserve"> - </v>
          </cell>
          <cell r="EH27" t="str">
            <v xml:space="preserve"> - </v>
          </cell>
          <cell r="EI27" t="str">
            <v xml:space="preserve"> - </v>
          </cell>
          <cell r="EJ27" t="str">
            <v xml:space="preserve"> - </v>
          </cell>
          <cell r="EK27" t="str">
            <v xml:space="preserve"> - </v>
          </cell>
          <cell r="EL27" t="str">
            <v xml:space="preserve"> - </v>
          </cell>
          <cell r="EM27" t="str">
            <v xml:space="preserve"> - </v>
          </cell>
          <cell r="EN27" t="str">
            <v xml:space="preserve"> - </v>
          </cell>
          <cell r="EO27" t="str">
            <v xml:space="preserve"> - </v>
          </cell>
          <cell r="EP27" t="str">
            <v xml:space="preserve"> - </v>
          </cell>
          <cell r="EQ27" t="str">
            <v xml:space="preserve"> - </v>
          </cell>
          <cell r="ER27" t="str">
            <v xml:space="preserve"> - </v>
          </cell>
          <cell r="ES27" t="str">
            <v xml:space="preserve"> - </v>
          </cell>
          <cell r="ET27" t="str">
            <v xml:space="preserve"> - </v>
          </cell>
          <cell r="EU27" t="str">
            <v xml:space="preserve"> - </v>
          </cell>
          <cell r="EV27" t="str">
            <v xml:space="preserve"> - </v>
          </cell>
          <cell r="EW27" t="str">
            <v xml:space="preserve"> - </v>
          </cell>
          <cell r="EX27" t="str">
            <v xml:space="preserve"> - </v>
          </cell>
          <cell r="EY27" t="str">
            <v xml:space="preserve"> - </v>
          </cell>
          <cell r="EZ27" t="str">
            <v xml:space="preserve"> - </v>
          </cell>
          <cell r="FA27" t="str">
            <v xml:space="preserve"> - </v>
          </cell>
          <cell r="FB27" t="str">
            <v xml:space="preserve"> - </v>
          </cell>
          <cell r="FC27" t="str">
            <v xml:space="preserve"> - </v>
          </cell>
          <cell r="FD27" t="str">
            <v xml:space="preserve"> - </v>
          </cell>
          <cell r="FE27" t="str">
            <v xml:space="preserve"> - </v>
          </cell>
          <cell r="FF27" t="str">
            <v xml:space="preserve"> - </v>
          </cell>
          <cell r="FG27" t="str">
            <v xml:space="preserve"> - </v>
          </cell>
          <cell r="FH27" t="str">
            <v xml:space="preserve"> - </v>
          </cell>
          <cell r="FI27" t="str">
            <v xml:space="preserve"> - </v>
          </cell>
          <cell r="FJ27" t="str">
            <v xml:space="preserve"> - </v>
          </cell>
          <cell r="FK27" t="str">
            <v xml:space="preserve"> - </v>
          </cell>
          <cell r="FL27" t="str">
            <v xml:space="preserve"> - </v>
          </cell>
          <cell r="FM27" t="str">
            <v xml:space="preserve"> - </v>
          </cell>
          <cell r="FN27" t="str">
            <v xml:space="preserve"> - </v>
          </cell>
          <cell r="FO27" t="str">
            <v xml:space="preserve"> - </v>
          </cell>
          <cell r="FP27" t="str">
            <v xml:space="preserve"> - </v>
          </cell>
          <cell r="FQ27" t="str">
            <v xml:space="preserve"> - </v>
          </cell>
          <cell r="FR27" t="str">
            <v xml:space="preserve"> - </v>
          </cell>
          <cell r="FS27" t="str">
            <v xml:space="preserve"> - </v>
          </cell>
          <cell r="FT27" t="str">
            <v xml:space="preserve"> - </v>
          </cell>
          <cell r="FU27" t="str">
            <v xml:space="preserve"> - </v>
          </cell>
          <cell r="FV27" t="str">
            <v xml:space="preserve"> - </v>
          </cell>
          <cell r="FW27" t="str">
            <v xml:space="preserve"> - </v>
          </cell>
          <cell r="FX27" t="str">
            <v xml:space="preserve"> - </v>
          </cell>
          <cell r="FY27" t="str">
            <v xml:space="preserve"> - </v>
          </cell>
          <cell r="FZ27" t="str">
            <v xml:space="preserve"> - </v>
          </cell>
          <cell r="GA27" t="str">
            <v xml:space="preserve"> - </v>
          </cell>
          <cell r="GB27" t="str">
            <v xml:space="preserve"> - </v>
          </cell>
          <cell r="GC27" t="str">
            <v xml:space="preserve"> - </v>
          </cell>
          <cell r="GD27" t="str">
            <v xml:space="preserve"> - </v>
          </cell>
          <cell r="GE27" t="str">
            <v xml:space="preserve"> - </v>
          </cell>
          <cell r="GF27" t="str">
            <v xml:space="preserve"> - </v>
          </cell>
          <cell r="GG27" t="str">
            <v xml:space="preserve"> - </v>
          </cell>
          <cell r="GH27" t="str">
            <v xml:space="preserve"> - </v>
          </cell>
          <cell r="GI27" t="str">
            <v xml:space="preserve"> - </v>
          </cell>
          <cell r="GJ27" t="str">
            <v xml:space="preserve"> - </v>
          </cell>
          <cell r="GK27" t="str">
            <v xml:space="preserve"> - </v>
          </cell>
          <cell r="GL27" t="str">
            <v xml:space="preserve"> - </v>
          </cell>
          <cell r="GM27" t="str">
            <v xml:space="preserve"> - </v>
          </cell>
          <cell r="GN27" t="str">
            <v xml:space="preserve"> - </v>
          </cell>
          <cell r="GO27" t="str">
            <v xml:space="preserve"> - </v>
          </cell>
          <cell r="GP27" t="str">
            <v xml:space="preserve"> - </v>
          </cell>
          <cell r="GQ27" t="str">
            <v xml:space="preserve"> - </v>
          </cell>
          <cell r="GR27" t="str">
            <v xml:space="preserve"> - </v>
          </cell>
          <cell r="GS27" t="str">
            <v xml:space="preserve"> - </v>
          </cell>
          <cell r="GT27" t="str">
            <v xml:space="preserve"> - </v>
          </cell>
          <cell r="GU27" t="str">
            <v xml:space="preserve"> - </v>
          </cell>
          <cell r="GV27" t="str">
            <v xml:space="preserve"> - </v>
          </cell>
          <cell r="GW27" t="str">
            <v xml:space="preserve"> - </v>
          </cell>
          <cell r="GX27" t="str">
            <v xml:space="preserve"> - </v>
          </cell>
          <cell r="GY27" t="str">
            <v xml:space="preserve"> - </v>
          </cell>
          <cell r="GZ27" t="str">
            <v xml:space="preserve"> - </v>
          </cell>
          <cell r="HA27" t="str">
            <v xml:space="preserve"> - </v>
          </cell>
          <cell r="HB27" t="str">
            <v xml:space="preserve"> - </v>
          </cell>
          <cell r="HC27" t="str">
            <v xml:space="preserve"> - </v>
          </cell>
          <cell r="HD27" t="str">
            <v xml:space="preserve"> - </v>
          </cell>
          <cell r="HE27" t="str">
            <v xml:space="preserve"> - </v>
          </cell>
          <cell r="HF27" t="str">
            <v xml:space="preserve"> - </v>
          </cell>
          <cell r="HG27" t="str">
            <v xml:space="preserve"> - </v>
          </cell>
          <cell r="HH27" t="str">
            <v xml:space="preserve"> - </v>
          </cell>
        </row>
        <row r="28">
          <cell r="B28" t="str">
            <v>B_108S (29)</v>
          </cell>
          <cell r="C28" t="str">
            <v>Buttonderry</v>
          </cell>
          <cell r="D28" t="str">
            <v>B_108s_121020</v>
          </cell>
          <cell r="F28" t="str">
            <v>B_108S</v>
          </cell>
          <cell r="H28">
            <v>44116.663194444445</v>
          </cell>
          <cell r="J28" t="str">
            <v>Normal</v>
          </cell>
          <cell r="K28" t="str">
            <v xml:space="preserve"> - </v>
          </cell>
          <cell r="L28" t="str">
            <v xml:space="preserve"> - </v>
          </cell>
          <cell r="M28" t="str">
            <v xml:space="preserve"> - </v>
          </cell>
          <cell r="N28" t="str">
            <v xml:space="preserve"> - </v>
          </cell>
          <cell r="O28" t="str">
            <v xml:space="preserve"> - </v>
          </cell>
          <cell r="P28" t="str">
            <v xml:space="preserve"> - </v>
          </cell>
          <cell r="Q28" t="str">
            <v xml:space="preserve"> - </v>
          </cell>
          <cell r="R28" t="str">
            <v xml:space="preserve"> - </v>
          </cell>
          <cell r="S28" t="str">
            <v xml:space="preserve"> - </v>
          </cell>
          <cell r="T28" t="str">
            <v xml:space="preserve"> - </v>
          </cell>
          <cell r="U28" t="str">
            <v xml:space="preserve"> - </v>
          </cell>
          <cell r="V28" t="str">
            <v xml:space="preserve"> - </v>
          </cell>
          <cell r="W28" t="str">
            <v xml:space="preserve"> - </v>
          </cell>
          <cell r="X28" t="str">
            <v xml:space="preserve"> - </v>
          </cell>
          <cell r="Y28" t="str">
            <v xml:space="preserve"> - </v>
          </cell>
          <cell r="Z28" t="str">
            <v xml:space="preserve"> - </v>
          </cell>
          <cell r="AA28" t="str">
            <v xml:space="preserve"> - </v>
          </cell>
          <cell r="AB28" t="str">
            <v xml:space="preserve"> - </v>
          </cell>
          <cell r="AC28" t="str">
            <v xml:space="preserve"> - </v>
          </cell>
          <cell r="AD28" t="str">
            <v xml:space="preserve"> - </v>
          </cell>
          <cell r="AE28" t="str">
            <v xml:space="preserve"> - </v>
          </cell>
          <cell r="AF28" t="str">
            <v xml:space="preserve"> - </v>
          </cell>
          <cell r="AG28" t="str">
            <v xml:space="preserve"> - </v>
          </cell>
          <cell r="AH28" t="str">
            <v xml:space="preserve"> - </v>
          </cell>
          <cell r="AI28" t="str">
            <v>6.5</v>
          </cell>
          <cell r="AJ28" t="str">
            <v xml:space="preserve"> - </v>
          </cell>
          <cell r="AK28" t="str">
            <v xml:space="preserve"> - </v>
          </cell>
          <cell r="AL28" t="str">
            <v xml:space="preserve"> - </v>
          </cell>
          <cell r="AM28" t="str">
            <v xml:space="preserve"> - </v>
          </cell>
          <cell r="AN28" t="str">
            <v xml:space="preserve"> - </v>
          </cell>
          <cell r="AO28" t="str">
            <v xml:space="preserve"> - </v>
          </cell>
          <cell r="AP28" t="str">
            <v xml:space="preserve"> - </v>
          </cell>
          <cell r="AQ28" t="str">
            <v xml:space="preserve"> - </v>
          </cell>
          <cell r="AR28" t="str">
            <v xml:space="preserve"> - </v>
          </cell>
          <cell r="AS28" t="str">
            <v xml:space="preserve"> - </v>
          </cell>
          <cell r="AT28" t="str">
            <v xml:space="preserve"> - </v>
          </cell>
          <cell r="AU28" t="str">
            <v xml:space="preserve"> - </v>
          </cell>
          <cell r="AV28" t="str">
            <v xml:space="preserve"> - </v>
          </cell>
          <cell r="AW28" t="str">
            <v xml:space="preserve"> - </v>
          </cell>
          <cell r="AX28" t="str">
            <v xml:space="preserve"> - </v>
          </cell>
          <cell r="AY28" t="str">
            <v xml:space="preserve"> - </v>
          </cell>
          <cell r="AZ28" t="str">
            <v xml:space="preserve"> - </v>
          </cell>
          <cell r="BA28" t="str">
            <v xml:space="preserve"> - </v>
          </cell>
          <cell r="BB28" t="str">
            <v xml:space="preserve"> - </v>
          </cell>
          <cell r="BC28" t="str">
            <v xml:space="preserve"> - </v>
          </cell>
          <cell r="BD28" t="str">
            <v xml:space="preserve"> - </v>
          </cell>
          <cell r="BE28" t="str">
            <v xml:space="preserve"> - </v>
          </cell>
          <cell r="BF28" t="str">
            <v xml:space="preserve"> - </v>
          </cell>
          <cell r="BG28" t="str">
            <v xml:space="preserve"> - </v>
          </cell>
          <cell r="BH28" t="str">
            <v xml:space="preserve"> - </v>
          </cell>
          <cell r="BI28" t="str">
            <v xml:space="preserve"> - </v>
          </cell>
          <cell r="BJ28" t="str">
            <v xml:space="preserve"> - </v>
          </cell>
          <cell r="BK28" t="str">
            <v xml:space="preserve"> - </v>
          </cell>
          <cell r="BL28" t="str">
            <v xml:space="preserve"> - </v>
          </cell>
          <cell r="BM28" t="str">
            <v xml:space="preserve"> - </v>
          </cell>
          <cell r="BN28" t="str">
            <v xml:space="preserve"> - </v>
          </cell>
          <cell r="BO28" t="str">
            <v xml:space="preserve"> - </v>
          </cell>
          <cell r="BP28" t="str">
            <v xml:space="preserve"> - </v>
          </cell>
          <cell r="BQ28" t="str">
            <v xml:space="preserve"> - </v>
          </cell>
          <cell r="BR28" t="str">
            <v xml:space="preserve"> - </v>
          </cell>
          <cell r="BS28" t="str">
            <v xml:space="preserve"> - </v>
          </cell>
          <cell r="BT28" t="str">
            <v xml:space="preserve"> - </v>
          </cell>
          <cell r="BU28" t="str">
            <v xml:space="preserve"> - </v>
          </cell>
          <cell r="BV28" t="str">
            <v xml:space="preserve"> - </v>
          </cell>
          <cell r="BW28" t="str">
            <v xml:space="preserve"> - </v>
          </cell>
          <cell r="BX28" t="str">
            <v xml:space="preserve"> - </v>
          </cell>
          <cell r="BY28" t="str">
            <v xml:space="preserve"> - </v>
          </cell>
          <cell r="BZ28" t="str">
            <v xml:space="preserve"> - </v>
          </cell>
          <cell r="CA28" t="str">
            <v xml:space="preserve"> - </v>
          </cell>
          <cell r="CB28" t="str">
            <v xml:space="preserve"> - </v>
          </cell>
          <cell r="CC28" t="str">
            <v xml:space="preserve"> - </v>
          </cell>
          <cell r="CD28" t="str">
            <v xml:space="preserve"> - </v>
          </cell>
          <cell r="CE28" t="str">
            <v xml:space="preserve"> - </v>
          </cell>
          <cell r="CF28" t="str">
            <v xml:space="preserve"> - </v>
          </cell>
          <cell r="CG28" t="str">
            <v xml:space="preserve"> - </v>
          </cell>
          <cell r="CH28" t="str">
            <v xml:space="preserve"> - </v>
          </cell>
          <cell r="CI28" t="str">
            <v xml:space="preserve"> - </v>
          </cell>
          <cell r="CJ28" t="str">
            <v xml:space="preserve"> - </v>
          </cell>
          <cell r="CK28" t="str">
            <v xml:space="preserve"> - </v>
          </cell>
          <cell r="CL28" t="str">
            <v xml:space="preserve"> - </v>
          </cell>
          <cell r="CM28" t="str">
            <v xml:space="preserve"> - </v>
          </cell>
          <cell r="CN28" t="str">
            <v xml:space="preserve"> - </v>
          </cell>
          <cell r="CO28" t="str">
            <v xml:space="preserve"> - </v>
          </cell>
          <cell r="CP28" t="str">
            <v xml:space="preserve"> - </v>
          </cell>
          <cell r="CQ28" t="str">
            <v xml:space="preserve"> - </v>
          </cell>
          <cell r="CR28" t="str">
            <v xml:space="preserve"> - </v>
          </cell>
          <cell r="CS28" t="str">
            <v xml:space="preserve"> - </v>
          </cell>
          <cell r="CT28" t="str">
            <v xml:space="preserve"> - </v>
          </cell>
          <cell r="CU28" t="str">
            <v xml:space="preserve"> - </v>
          </cell>
          <cell r="CV28" t="str">
            <v xml:space="preserve"> - </v>
          </cell>
          <cell r="CW28" t="str">
            <v xml:space="preserve"> - </v>
          </cell>
          <cell r="CX28" t="str">
            <v xml:space="preserve"> - </v>
          </cell>
          <cell r="CY28" t="str">
            <v xml:space="preserve"> - </v>
          </cell>
          <cell r="CZ28" t="str">
            <v xml:space="preserve"> - </v>
          </cell>
          <cell r="DA28" t="str">
            <v xml:space="preserve"> - </v>
          </cell>
          <cell r="DB28" t="str">
            <v xml:space="preserve"> - </v>
          </cell>
          <cell r="DC28" t="str">
            <v xml:space="preserve"> - </v>
          </cell>
          <cell r="DD28" t="str">
            <v xml:space="preserve"> - </v>
          </cell>
          <cell r="DE28" t="str">
            <v xml:space="preserve"> - </v>
          </cell>
          <cell r="DF28" t="str">
            <v xml:space="preserve"> - </v>
          </cell>
          <cell r="DG28" t="str">
            <v xml:space="preserve"> - </v>
          </cell>
          <cell r="DH28" t="str">
            <v xml:space="preserve"> - </v>
          </cell>
          <cell r="DI28" t="str">
            <v xml:space="preserve"> - </v>
          </cell>
          <cell r="DJ28" t="str">
            <v xml:space="preserve"> - </v>
          </cell>
          <cell r="DK28" t="str">
            <v xml:space="preserve"> - </v>
          </cell>
          <cell r="DL28" t="str">
            <v xml:space="preserve"> - </v>
          </cell>
          <cell r="DM28" t="str">
            <v xml:space="preserve"> - </v>
          </cell>
          <cell r="DN28" t="str">
            <v xml:space="preserve"> - </v>
          </cell>
          <cell r="DO28" t="str">
            <v xml:space="preserve"> - </v>
          </cell>
          <cell r="DP28" t="str">
            <v xml:space="preserve"> - </v>
          </cell>
          <cell r="DQ28" t="str">
            <v xml:space="preserve"> - </v>
          </cell>
          <cell r="DR28" t="str">
            <v xml:space="preserve"> - </v>
          </cell>
          <cell r="DS28" t="str">
            <v xml:space="preserve"> - </v>
          </cell>
          <cell r="DT28" t="str">
            <v xml:space="preserve"> - </v>
          </cell>
          <cell r="DU28" t="str">
            <v xml:space="preserve"> - </v>
          </cell>
          <cell r="DV28" t="str">
            <v xml:space="preserve"> - </v>
          </cell>
          <cell r="DW28" t="str">
            <v xml:space="preserve"> - </v>
          </cell>
          <cell r="DX28" t="str">
            <v xml:space="preserve"> - </v>
          </cell>
          <cell r="DY28" t="str">
            <v xml:space="preserve"> - </v>
          </cell>
          <cell r="DZ28" t="str">
            <v xml:space="preserve"> - </v>
          </cell>
          <cell r="EA28" t="str">
            <v xml:space="preserve"> - </v>
          </cell>
          <cell r="EB28" t="str">
            <v xml:space="preserve"> - </v>
          </cell>
          <cell r="EC28" t="str">
            <v xml:space="preserve"> - </v>
          </cell>
          <cell r="ED28" t="str">
            <v xml:space="preserve"> - </v>
          </cell>
          <cell r="EE28" t="str">
            <v xml:space="preserve"> - </v>
          </cell>
          <cell r="EF28" t="str">
            <v xml:space="preserve"> - </v>
          </cell>
          <cell r="EG28" t="str">
            <v xml:space="preserve"> - </v>
          </cell>
          <cell r="EH28" t="str">
            <v xml:space="preserve"> - </v>
          </cell>
          <cell r="EI28" t="str">
            <v xml:space="preserve"> - </v>
          </cell>
          <cell r="EJ28" t="str">
            <v xml:space="preserve"> - </v>
          </cell>
          <cell r="EK28" t="str">
            <v xml:space="preserve"> - </v>
          </cell>
          <cell r="EL28" t="str">
            <v xml:space="preserve"> - </v>
          </cell>
          <cell r="EM28" t="str">
            <v xml:space="preserve"> - </v>
          </cell>
          <cell r="EN28" t="str">
            <v xml:space="preserve"> - </v>
          </cell>
          <cell r="EO28" t="str">
            <v xml:space="preserve"> - </v>
          </cell>
          <cell r="EP28" t="str">
            <v xml:space="preserve"> - </v>
          </cell>
          <cell r="EQ28" t="str">
            <v xml:space="preserve"> - </v>
          </cell>
          <cell r="ER28" t="str">
            <v xml:space="preserve"> - </v>
          </cell>
          <cell r="ES28" t="str">
            <v xml:space="preserve"> - </v>
          </cell>
          <cell r="ET28" t="str">
            <v xml:space="preserve"> - </v>
          </cell>
          <cell r="EU28" t="str">
            <v xml:space="preserve"> - </v>
          </cell>
          <cell r="EV28" t="str">
            <v xml:space="preserve"> - </v>
          </cell>
          <cell r="EW28" t="str">
            <v xml:space="preserve"> - </v>
          </cell>
          <cell r="EX28" t="str">
            <v xml:space="preserve"> - </v>
          </cell>
          <cell r="EY28" t="str">
            <v xml:space="preserve"> - </v>
          </cell>
          <cell r="EZ28" t="str">
            <v xml:space="preserve"> - </v>
          </cell>
          <cell r="FA28" t="str">
            <v xml:space="preserve"> - </v>
          </cell>
          <cell r="FB28" t="str">
            <v xml:space="preserve"> - </v>
          </cell>
          <cell r="FC28" t="str">
            <v xml:space="preserve"> - </v>
          </cell>
          <cell r="FD28" t="str">
            <v xml:space="preserve"> - </v>
          </cell>
          <cell r="FE28" t="str">
            <v xml:space="preserve"> - </v>
          </cell>
          <cell r="FF28" t="str">
            <v xml:space="preserve"> - </v>
          </cell>
          <cell r="FG28" t="str">
            <v xml:space="preserve"> - </v>
          </cell>
          <cell r="FH28" t="str">
            <v xml:space="preserve"> - </v>
          </cell>
          <cell r="FI28" t="str">
            <v xml:space="preserve"> - </v>
          </cell>
          <cell r="FJ28" t="str">
            <v xml:space="preserve"> - </v>
          </cell>
          <cell r="FK28" t="str">
            <v xml:space="preserve"> - </v>
          </cell>
          <cell r="FL28" t="str">
            <v xml:space="preserve"> - </v>
          </cell>
          <cell r="FM28" t="str">
            <v xml:space="preserve"> - </v>
          </cell>
          <cell r="FN28" t="str">
            <v xml:space="preserve"> - </v>
          </cell>
          <cell r="FO28" t="str">
            <v xml:space="preserve"> - </v>
          </cell>
          <cell r="FP28" t="str">
            <v xml:space="preserve"> - </v>
          </cell>
          <cell r="FQ28" t="str">
            <v xml:space="preserve"> - </v>
          </cell>
          <cell r="FR28" t="str">
            <v xml:space="preserve"> - </v>
          </cell>
          <cell r="FS28" t="str">
            <v xml:space="preserve"> - </v>
          </cell>
          <cell r="FT28" t="str">
            <v xml:space="preserve"> - </v>
          </cell>
          <cell r="FU28" t="str">
            <v xml:space="preserve"> - </v>
          </cell>
          <cell r="FV28" t="str">
            <v xml:space="preserve"> - </v>
          </cell>
          <cell r="FW28" t="str">
            <v xml:space="preserve"> - </v>
          </cell>
          <cell r="FX28" t="str">
            <v xml:space="preserve"> - </v>
          </cell>
          <cell r="FY28" t="str">
            <v xml:space="preserve"> - </v>
          </cell>
          <cell r="FZ28" t="str">
            <v xml:space="preserve"> - </v>
          </cell>
          <cell r="GA28" t="str">
            <v xml:space="preserve"> - </v>
          </cell>
          <cell r="GB28" t="str">
            <v xml:space="preserve"> - </v>
          </cell>
          <cell r="GC28" t="str">
            <v xml:space="preserve"> - </v>
          </cell>
          <cell r="GD28" t="str">
            <v xml:space="preserve"> - </v>
          </cell>
          <cell r="GE28" t="str">
            <v xml:space="preserve"> - </v>
          </cell>
          <cell r="GF28" t="str">
            <v xml:space="preserve"> - </v>
          </cell>
          <cell r="GG28" t="str">
            <v xml:space="preserve"> - </v>
          </cell>
          <cell r="GH28" t="str">
            <v xml:space="preserve"> - </v>
          </cell>
          <cell r="GI28" t="str">
            <v xml:space="preserve"> - </v>
          </cell>
          <cell r="GJ28" t="str">
            <v xml:space="preserve"> - </v>
          </cell>
          <cell r="GK28" t="str">
            <v xml:space="preserve"> - </v>
          </cell>
          <cell r="GL28" t="str">
            <v xml:space="preserve"> - </v>
          </cell>
          <cell r="GM28" t="str">
            <v xml:space="preserve"> - </v>
          </cell>
          <cell r="GN28" t="str">
            <v xml:space="preserve"> - </v>
          </cell>
          <cell r="GO28" t="str">
            <v xml:space="preserve"> - </v>
          </cell>
          <cell r="GP28" t="str">
            <v xml:space="preserve"> - </v>
          </cell>
          <cell r="GQ28" t="str">
            <v xml:space="preserve"> - </v>
          </cell>
          <cell r="GR28" t="str">
            <v xml:space="preserve"> - </v>
          </cell>
          <cell r="GS28" t="str">
            <v xml:space="preserve"> - </v>
          </cell>
          <cell r="GT28" t="str">
            <v xml:space="preserve"> - </v>
          </cell>
          <cell r="GU28" t="str">
            <v xml:space="preserve"> - </v>
          </cell>
          <cell r="GV28" t="str">
            <v xml:space="preserve"> - </v>
          </cell>
          <cell r="GW28" t="str">
            <v xml:space="preserve"> - </v>
          </cell>
          <cell r="GX28" t="str">
            <v xml:space="preserve"> - </v>
          </cell>
          <cell r="GY28" t="str">
            <v xml:space="preserve"> - </v>
          </cell>
          <cell r="GZ28" t="str">
            <v xml:space="preserve"> - </v>
          </cell>
          <cell r="HA28" t="str">
            <v xml:space="preserve"> - </v>
          </cell>
          <cell r="HB28" t="str">
            <v xml:space="preserve"> - </v>
          </cell>
          <cell r="HC28" t="str">
            <v xml:space="preserve"> - </v>
          </cell>
          <cell r="HD28" t="str">
            <v xml:space="preserve"> - </v>
          </cell>
          <cell r="HE28" t="str">
            <v xml:space="preserve"> - </v>
          </cell>
          <cell r="HF28" t="str">
            <v xml:space="preserve"> - </v>
          </cell>
          <cell r="HG28" t="str">
            <v xml:space="preserve"> - </v>
          </cell>
          <cell r="HH28" t="str">
            <v xml:space="preserve"> - </v>
          </cell>
        </row>
        <row r="29">
          <cell r="B29" t="str">
            <v>B_110D (31)</v>
          </cell>
          <cell r="C29" t="str">
            <v>Buttonderry</v>
          </cell>
          <cell r="D29" t="str">
            <v>S20-Oc19202</v>
          </cell>
          <cell r="E29" t="str">
            <v>B_110D_081020</v>
          </cell>
          <cell r="F29" t="str">
            <v>B_110D</v>
          </cell>
          <cell r="H29">
            <v>44112.642361111109</v>
          </cell>
          <cell r="I29" t="str">
            <v>749921</v>
          </cell>
          <cell r="J29" t="str">
            <v>Normal</v>
          </cell>
          <cell r="K29" t="str">
            <v>&lt;0.001</v>
          </cell>
          <cell r="L29" t="str">
            <v>&lt;0.003</v>
          </cell>
          <cell r="M29" t="str">
            <v>&lt;1</v>
          </cell>
          <cell r="N29" t="str">
            <v>&lt;1</v>
          </cell>
          <cell r="O29" t="str">
            <v>&lt;1</v>
          </cell>
          <cell r="P29" t="str">
            <v>&lt;1</v>
          </cell>
          <cell r="Q29" t="str">
            <v>&lt;0.01</v>
          </cell>
          <cell r="R29" t="str">
            <v>&lt;0.01</v>
          </cell>
          <cell r="S29" t="str">
            <v>6.39</v>
          </cell>
          <cell r="T29">
            <v>13299</v>
          </cell>
          <cell r="U29" t="str">
            <v>&lt;20</v>
          </cell>
          <cell r="V29" t="str">
            <v>430</v>
          </cell>
          <cell r="W29" t="str">
            <v>430</v>
          </cell>
          <cell r="X29" t="str">
            <v>&lt;10</v>
          </cell>
          <cell r="Y29" t="str">
            <v>&lt;0.01</v>
          </cell>
          <cell r="Z29" t="str">
            <v>&lt;0.02</v>
          </cell>
          <cell r="AA29" t="str">
            <v>22</v>
          </cell>
          <cell r="AB29" t="str">
            <v>&lt;1</v>
          </cell>
          <cell r="AC29" t="str">
            <v>&lt;1</v>
          </cell>
          <cell r="AD29" t="str">
            <v>&lt;1</v>
          </cell>
          <cell r="AE29" t="str">
            <v>&lt;2</v>
          </cell>
          <cell r="AF29" t="str">
            <v>&lt;1</v>
          </cell>
          <cell r="AG29" t="str">
            <v>&lt;3</v>
          </cell>
          <cell r="AH29">
            <v>0</v>
          </cell>
          <cell r="AI29" t="str">
            <v>3.96</v>
          </cell>
          <cell r="AJ29" t="str">
            <v>2.16</v>
          </cell>
          <cell r="AK29" t="str">
            <v>73.4</v>
          </cell>
          <cell r="AL29" t="str">
            <v>19.5</v>
          </cell>
          <cell r="AM29" t="str">
            <v>47.1</v>
          </cell>
          <cell r="AN29" t="str">
            <v>&lt;0.001</v>
          </cell>
          <cell r="AO29" t="str">
            <v>&lt;50</v>
          </cell>
          <cell r="AP29" t="str">
            <v>&lt;20</v>
          </cell>
          <cell r="AQ29" t="str">
            <v>&lt;20</v>
          </cell>
          <cell r="AR29" t="str">
            <v>&lt;5</v>
          </cell>
          <cell r="AS29" t="str">
            <v>&lt;5</v>
          </cell>
          <cell r="AT29" t="str">
            <v>&lt;1</v>
          </cell>
          <cell r="AU29" t="str">
            <v>&lt;1</v>
          </cell>
          <cell r="AV29" t="str">
            <v>&lt;1</v>
          </cell>
          <cell r="AW29" t="str">
            <v>&lt;1</v>
          </cell>
          <cell r="AX29" t="str">
            <v>&lt;1</v>
          </cell>
          <cell r="AY29" t="str">
            <v>&lt;1</v>
          </cell>
          <cell r="AZ29" t="str">
            <v>&lt;1</v>
          </cell>
          <cell r="BA29" t="str">
            <v>&lt;1</v>
          </cell>
          <cell r="BB29" t="str">
            <v>&lt;1</v>
          </cell>
          <cell r="BC29" t="str">
            <v>&lt;1</v>
          </cell>
          <cell r="BD29" t="str">
            <v>&lt;1</v>
          </cell>
          <cell r="BE29" t="str">
            <v>&lt;1</v>
          </cell>
          <cell r="BF29" t="str">
            <v>&lt;1</v>
          </cell>
          <cell r="BG29" t="str">
            <v>&lt;1</v>
          </cell>
          <cell r="BH29" t="str">
            <v>&lt;1</v>
          </cell>
          <cell r="BI29" t="str">
            <v>&lt;1</v>
          </cell>
          <cell r="BJ29" t="str">
            <v>&lt;5</v>
          </cell>
          <cell r="BK29" t="str">
            <v>&lt;1</v>
          </cell>
          <cell r="BL29" t="str">
            <v>&lt;1</v>
          </cell>
          <cell r="BM29" t="str">
            <v>&lt;1</v>
          </cell>
          <cell r="BN29" t="str">
            <v>&lt;1</v>
          </cell>
          <cell r="BO29" t="str">
            <v>&lt;1</v>
          </cell>
          <cell r="BP29" t="str">
            <v>&lt;1</v>
          </cell>
          <cell r="BQ29" t="str">
            <v>&lt;1</v>
          </cell>
          <cell r="BR29" t="str">
            <v>&lt;1</v>
          </cell>
          <cell r="BS29" t="str">
            <v>&lt;1</v>
          </cell>
          <cell r="BT29" t="str">
            <v>&lt;1</v>
          </cell>
          <cell r="BU29" t="str">
            <v>&lt;1</v>
          </cell>
          <cell r="BV29" t="str">
            <v>&lt;1</v>
          </cell>
          <cell r="BW29" t="str">
            <v>&lt;1</v>
          </cell>
          <cell r="BX29" t="str">
            <v>&lt;1</v>
          </cell>
          <cell r="BY29" t="str">
            <v>&lt;1</v>
          </cell>
          <cell r="BZ29" t="str">
            <v>&lt;1</v>
          </cell>
          <cell r="CA29" t="str">
            <v>&lt;0.01</v>
          </cell>
          <cell r="CB29" t="str">
            <v>&lt;1</v>
          </cell>
          <cell r="CC29" t="str">
            <v>&lt;1</v>
          </cell>
          <cell r="CD29" t="str">
            <v>&lt;1</v>
          </cell>
          <cell r="CE29" t="str">
            <v>&lt;1</v>
          </cell>
          <cell r="CF29" t="str">
            <v>&lt;1</v>
          </cell>
          <cell r="CG29" t="str">
            <v>&lt;5</v>
          </cell>
          <cell r="CH29" t="str">
            <v>4400</v>
          </cell>
          <cell r="CI29" t="str">
            <v>&lt;0.02</v>
          </cell>
          <cell r="CJ29" t="str">
            <v>0.7</v>
          </cell>
          <cell r="CK29" t="str">
            <v>2900</v>
          </cell>
          <cell r="CL29" t="str">
            <v>510</v>
          </cell>
          <cell r="CM29" t="str">
            <v>&lt;0.05</v>
          </cell>
          <cell r="CN29" t="str">
            <v xml:space="preserve"> - </v>
          </cell>
          <cell r="CO29" t="str">
            <v>&lt;0.001</v>
          </cell>
          <cell r="CP29" t="str">
            <v xml:space="preserve"> - </v>
          </cell>
          <cell r="CQ29" t="str">
            <v>0.03</v>
          </cell>
          <cell r="CR29" t="str">
            <v xml:space="preserve"> - </v>
          </cell>
          <cell r="CS29" t="str">
            <v>&lt;0.0002</v>
          </cell>
          <cell r="CT29" t="str">
            <v xml:space="preserve"> - </v>
          </cell>
          <cell r="CU29" t="str">
            <v>47</v>
          </cell>
          <cell r="CV29" t="str">
            <v xml:space="preserve"> - </v>
          </cell>
          <cell r="CW29" t="str">
            <v>&lt;0.005</v>
          </cell>
          <cell r="CX29" t="str">
            <v>&lt;0.005</v>
          </cell>
          <cell r="CY29" t="str">
            <v>0.033</v>
          </cell>
          <cell r="CZ29" t="str">
            <v xml:space="preserve"> - </v>
          </cell>
          <cell r="DA29" t="str">
            <v xml:space="preserve"> - </v>
          </cell>
          <cell r="DB29" t="str">
            <v>&lt;0.001</v>
          </cell>
          <cell r="DC29" t="str">
            <v>&lt;0.001</v>
          </cell>
          <cell r="DD29" t="str">
            <v xml:space="preserve"> - </v>
          </cell>
          <cell r="DE29" t="str">
            <v>&lt;0.001</v>
          </cell>
          <cell r="DF29" t="str">
            <v xml:space="preserve"> - </v>
          </cell>
          <cell r="DG29" t="str">
            <v>330</v>
          </cell>
          <cell r="DH29" t="str">
            <v>0.26</v>
          </cell>
          <cell r="DI29" t="str">
            <v xml:space="preserve"> - </v>
          </cell>
          <cell r="DJ29" t="str">
            <v>&lt;0.0001</v>
          </cell>
          <cell r="DK29" t="str">
            <v xml:space="preserve"> - </v>
          </cell>
          <cell r="DL29" t="str">
            <v>&lt;0.01</v>
          </cell>
          <cell r="DM29" t="str">
            <v>28</v>
          </cell>
          <cell r="DN29" t="str">
            <v>0.019</v>
          </cell>
          <cell r="DO29" t="str">
            <v xml:space="preserve"> - </v>
          </cell>
          <cell r="DP29" t="str">
            <v>&lt;0.01</v>
          </cell>
          <cell r="DQ29" t="str">
            <v>&lt;0.01</v>
          </cell>
          <cell r="DR29" t="str">
            <v>&lt;0.01</v>
          </cell>
          <cell r="DS29" t="str">
            <v>&lt;0.01</v>
          </cell>
          <cell r="DT29" t="str">
            <v>&lt;0.01</v>
          </cell>
          <cell r="DU29" t="str">
            <v>&lt;0.01</v>
          </cell>
          <cell r="DV29" t="str">
            <v>&lt;0.01</v>
          </cell>
          <cell r="DW29" t="str">
            <v>&lt;0.01</v>
          </cell>
          <cell r="DX29" t="str">
            <v>&lt;0.01</v>
          </cell>
          <cell r="DY29" t="str">
            <v>&lt;0.01</v>
          </cell>
          <cell r="DZ29" t="str">
            <v>&lt;0.01</v>
          </cell>
          <cell r="EA29" t="str">
            <v>&lt;0.01</v>
          </cell>
          <cell r="EB29" t="str">
            <v>&lt;0.01</v>
          </cell>
          <cell r="EC29" t="str">
            <v>&lt;0.01</v>
          </cell>
          <cell r="ED29" t="str">
            <v>&lt;0.01</v>
          </cell>
          <cell r="EE29" t="str">
            <v>&lt;0.01</v>
          </cell>
          <cell r="EF29" t="str">
            <v>&lt;0.01</v>
          </cell>
          <cell r="EG29" t="str">
            <v>&lt;0.01</v>
          </cell>
          <cell r="EH29" t="str">
            <v>&lt;0.01</v>
          </cell>
          <cell r="EI29" t="str">
            <v>&lt;0.01</v>
          </cell>
          <cell r="EJ29" t="str">
            <v>&lt;0.01</v>
          </cell>
          <cell r="EK29" t="str">
            <v>&lt;0.01</v>
          </cell>
          <cell r="EL29" t="str">
            <v>&lt;0.0001</v>
          </cell>
          <cell r="EM29" t="str">
            <v>&lt;1</v>
          </cell>
          <cell r="EN29" t="str">
            <v>&lt;1</v>
          </cell>
          <cell r="EO29" t="str">
            <v>&lt;1</v>
          </cell>
          <cell r="EP29" t="str">
            <v>&lt;1</v>
          </cell>
          <cell r="EQ29" t="str">
            <v>&lt;1</v>
          </cell>
          <cell r="ER29" t="str">
            <v>&lt;1</v>
          </cell>
          <cell r="ES29" t="str">
            <v>&lt;0.001</v>
          </cell>
          <cell r="ET29" t="str">
            <v>&lt;1</v>
          </cell>
          <cell r="EU29" t="str">
            <v>&lt;1</v>
          </cell>
          <cell r="EV29" t="str">
            <v>&lt;1</v>
          </cell>
          <cell r="EW29" t="str">
            <v>&lt;1</v>
          </cell>
          <cell r="EX29" t="str">
            <v>&lt;1</v>
          </cell>
          <cell r="EY29" t="str">
            <v>&lt;1</v>
          </cell>
          <cell r="EZ29" t="str">
            <v>&lt;1</v>
          </cell>
          <cell r="FA29" t="str">
            <v>&lt;1</v>
          </cell>
          <cell r="FB29" t="str">
            <v>&lt;1</v>
          </cell>
          <cell r="FC29" t="str">
            <v>&lt;1</v>
          </cell>
          <cell r="FD29" t="str">
            <v>&lt;1</v>
          </cell>
          <cell r="FE29" t="str">
            <v>&lt;1</v>
          </cell>
          <cell r="FF29" t="str">
            <v>&lt;10</v>
          </cell>
          <cell r="FG29" t="str">
            <v>&lt;0.001</v>
          </cell>
          <cell r="FH29" t="str">
            <v>&lt;10</v>
          </cell>
          <cell r="FI29" t="str">
            <v>&lt;1</v>
          </cell>
          <cell r="FJ29" t="str">
            <v>&lt;10</v>
          </cell>
          <cell r="FK29" t="str">
            <v>&lt;1</v>
          </cell>
          <cell r="FL29" t="str">
            <v>&lt;1</v>
          </cell>
          <cell r="FM29" t="str">
            <v>&lt;1</v>
          </cell>
          <cell r="FN29" t="str">
            <v>&lt;1</v>
          </cell>
          <cell r="FO29" t="str">
            <v>&lt;1</v>
          </cell>
          <cell r="FP29" t="str">
            <v>&lt;1</v>
          </cell>
          <cell r="FQ29" t="str">
            <v>&lt;1</v>
          </cell>
          <cell r="FR29" t="str">
            <v>&lt;1</v>
          </cell>
          <cell r="FS29" t="str">
            <v>&lt;1</v>
          </cell>
          <cell r="FT29" t="str">
            <v>&lt;1</v>
          </cell>
          <cell r="FU29" t="str">
            <v>&lt;0.001</v>
          </cell>
          <cell r="FV29" t="str">
            <v>&lt;1</v>
          </cell>
          <cell r="FW29" t="str">
            <v>&lt;1</v>
          </cell>
          <cell r="FX29" t="str">
            <v>&lt;1</v>
          </cell>
          <cell r="FY29" t="str">
            <v>&lt;1</v>
          </cell>
          <cell r="FZ29" t="str">
            <v>&lt;1</v>
          </cell>
          <cell r="GA29" t="str">
            <v>&lt;1</v>
          </cell>
          <cell r="GB29" t="str">
            <v>&lt;1</v>
          </cell>
          <cell r="GC29" t="str">
            <v>&lt;1</v>
          </cell>
          <cell r="GD29" t="str">
            <v>&lt;1</v>
          </cell>
          <cell r="GE29" t="str">
            <v>&lt;1</v>
          </cell>
          <cell r="GF29" t="str">
            <v>&lt;1</v>
          </cell>
          <cell r="GG29" t="str">
            <v>&lt;0.001</v>
          </cell>
          <cell r="GH29" t="str">
            <v>&lt;0.02</v>
          </cell>
          <cell r="GI29" t="str">
            <v>&lt;50</v>
          </cell>
          <cell r="GJ29" t="str">
            <v>&lt;50</v>
          </cell>
          <cell r="GK29" t="str">
            <v>100</v>
          </cell>
          <cell r="GL29" t="str">
            <v>&lt;100</v>
          </cell>
          <cell r="GM29" t="str">
            <v>&lt;100</v>
          </cell>
          <cell r="GN29" t="str">
            <v>&lt;100</v>
          </cell>
          <cell r="GO29" t="str">
            <v>100</v>
          </cell>
          <cell r="GP29" t="str">
            <v>&lt;100</v>
          </cell>
          <cell r="GQ29" t="str">
            <v>&lt;50</v>
          </cell>
          <cell r="GR29" t="str">
            <v>8500</v>
          </cell>
          <cell r="GS29" t="str">
            <v>210</v>
          </cell>
          <cell r="GT29" t="str">
            <v>&lt;0.1</v>
          </cell>
          <cell r="GU29" t="str">
            <v>&lt;0.1</v>
          </cell>
          <cell r="GV29" t="str">
            <v>&lt;0.1</v>
          </cell>
          <cell r="GW29" t="str">
            <v>&lt;0.1</v>
          </cell>
          <cell r="GX29" t="str">
            <v>&lt;0.1</v>
          </cell>
          <cell r="GY29" t="str">
            <v>&lt;0.1</v>
          </cell>
          <cell r="GZ29" t="str">
            <v>&lt;0.1</v>
          </cell>
          <cell r="HA29" t="str">
            <v>&lt;0.1</v>
          </cell>
          <cell r="HB29" t="str">
            <v>&lt;1</v>
          </cell>
          <cell r="HC29" t="str">
            <v>&lt;0.01</v>
          </cell>
          <cell r="HD29" t="str">
            <v>&lt;1</v>
          </cell>
          <cell r="HE29" t="str">
            <v>&lt;1</v>
          </cell>
          <cell r="HF29" t="str">
            <v>0.004</v>
          </cell>
          <cell r="HG29" t="str">
            <v>&lt;0.001</v>
          </cell>
          <cell r="HH29" t="str">
            <v>&lt;1</v>
          </cell>
        </row>
        <row r="30">
          <cell r="B30" t="str">
            <v>B_BT17 (6)</v>
          </cell>
          <cell r="C30" t="str">
            <v>Buttonderry</v>
          </cell>
          <cell r="D30" t="str">
            <v>S20-Oc19204</v>
          </cell>
          <cell r="E30" t="str">
            <v>B_BT17_081020</v>
          </cell>
          <cell r="F30" t="str">
            <v>B_BT17</v>
          </cell>
          <cell r="H30">
            <v>44116.607638888891</v>
          </cell>
          <cell r="I30" t="str">
            <v>749921</v>
          </cell>
          <cell r="J30" t="str">
            <v>Normal</v>
          </cell>
          <cell r="K30" t="str">
            <v>&lt;0.001</v>
          </cell>
          <cell r="L30" t="str">
            <v>&lt;0.003</v>
          </cell>
          <cell r="M30" t="str">
            <v>&lt;1</v>
          </cell>
          <cell r="N30" t="str">
            <v>&lt;1</v>
          </cell>
          <cell r="O30" t="str">
            <v>&lt;1</v>
          </cell>
          <cell r="P30" t="str">
            <v>&lt;1</v>
          </cell>
          <cell r="Q30" t="str">
            <v>&lt;0.01</v>
          </cell>
          <cell r="R30" t="str">
            <v>&lt;0.01</v>
          </cell>
          <cell r="S30" t="str">
            <v>6.56</v>
          </cell>
          <cell r="T30">
            <v>14569</v>
          </cell>
          <cell r="U30" t="str">
            <v>&lt;20</v>
          </cell>
          <cell r="V30" t="str">
            <v>590</v>
          </cell>
          <cell r="W30" t="str">
            <v>590</v>
          </cell>
          <cell r="X30" t="str">
            <v>&lt;10</v>
          </cell>
          <cell r="Y30" t="str">
            <v>&lt;0.01</v>
          </cell>
          <cell r="Z30" t="str">
            <v>&lt;0.02</v>
          </cell>
          <cell r="AA30" t="str">
            <v>19</v>
          </cell>
          <cell r="AB30" t="str">
            <v>&lt;1</v>
          </cell>
          <cell r="AC30" t="str">
            <v>&lt;1</v>
          </cell>
          <cell r="AD30" t="str">
            <v>&lt;1</v>
          </cell>
          <cell r="AE30" t="str">
            <v>&lt;2</v>
          </cell>
          <cell r="AF30" t="str">
            <v>&lt;1</v>
          </cell>
          <cell r="AG30" t="str">
            <v>&lt;3</v>
          </cell>
          <cell r="AH30">
            <v>0</v>
          </cell>
          <cell r="AI30" t="str">
            <v>3.51</v>
          </cell>
          <cell r="AJ30" t="str">
            <v>2.67</v>
          </cell>
          <cell r="AK30" t="str">
            <v>-51.7</v>
          </cell>
          <cell r="AL30" t="str">
            <v>18</v>
          </cell>
          <cell r="AM30" t="str">
            <v>10.8</v>
          </cell>
          <cell r="AN30" t="str">
            <v>&lt;0.001</v>
          </cell>
          <cell r="AO30" t="str">
            <v>&lt;50</v>
          </cell>
          <cell r="AP30" t="str">
            <v>&lt;20</v>
          </cell>
          <cell r="AQ30" t="str">
            <v>&lt;20</v>
          </cell>
          <cell r="AR30" t="str">
            <v>&lt;5</v>
          </cell>
          <cell r="AS30" t="str">
            <v>&lt;5</v>
          </cell>
          <cell r="AT30" t="str">
            <v>&lt;1</v>
          </cell>
          <cell r="AU30" t="str">
            <v>&lt;1</v>
          </cell>
          <cell r="AV30" t="str">
            <v>&lt;1</v>
          </cell>
          <cell r="AW30" t="str">
            <v>&lt;1</v>
          </cell>
          <cell r="AX30" t="str">
            <v>&lt;1</v>
          </cell>
          <cell r="AY30" t="str">
            <v>&lt;1</v>
          </cell>
          <cell r="AZ30" t="str">
            <v>&lt;1</v>
          </cell>
          <cell r="BA30" t="str">
            <v>&lt;1</v>
          </cell>
          <cell r="BB30" t="str">
            <v>&lt;1</v>
          </cell>
          <cell r="BC30" t="str">
            <v>&lt;1</v>
          </cell>
          <cell r="BD30" t="str">
            <v>&lt;1</v>
          </cell>
          <cell r="BE30" t="str">
            <v>&lt;1</v>
          </cell>
          <cell r="BF30" t="str">
            <v>&lt;1</v>
          </cell>
          <cell r="BG30" t="str">
            <v>&lt;1</v>
          </cell>
          <cell r="BH30" t="str">
            <v>&lt;1</v>
          </cell>
          <cell r="BI30" t="str">
            <v>&lt;1</v>
          </cell>
          <cell r="BJ30" t="str">
            <v>&lt;5</v>
          </cell>
          <cell r="BK30" t="str">
            <v>&lt;1</v>
          </cell>
          <cell r="BL30" t="str">
            <v>&lt;1</v>
          </cell>
          <cell r="BM30" t="str">
            <v>&lt;1</v>
          </cell>
          <cell r="BN30" t="str">
            <v>&lt;1</v>
          </cell>
          <cell r="BO30" t="str">
            <v>&lt;1</v>
          </cell>
          <cell r="BP30" t="str">
            <v>&lt;1</v>
          </cell>
          <cell r="BQ30" t="str">
            <v>&lt;1</v>
          </cell>
          <cell r="BR30" t="str">
            <v>&lt;1</v>
          </cell>
          <cell r="BS30" t="str">
            <v>&lt;1</v>
          </cell>
          <cell r="BT30" t="str">
            <v>&lt;1</v>
          </cell>
          <cell r="BU30" t="str">
            <v>&lt;1</v>
          </cell>
          <cell r="BV30" t="str">
            <v>&lt;1</v>
          </cell>
          <cell r="BW30" t="str">
            <v>&lt;1</v>
          </cell>
          <cell r="BX30" t="str">
            <v>&lt;1</v>
          </cell>
          <cell r="BY30" t="str">
            <v>&lt;1</v>
          </cell>
          <cell r="BZ30" t="str">
            <v>&lt;1</v>
          </cell>
          <cell r="CA30" t="str">
            <v>&lt;0.01</v>
          </cell>
          <cell r="CB30" t="str">
            <v>&lt;1</v>
          </cell>
          <cell r="CC30" t="str">
            <v>&lt;1</v>
          </cell>
          <cell r="CD30" t="str">
            <v>&lt;1</v>
          </cell>
          <cell r="CE30" t="str">
            <v>&lt;1</v>
          </cell>
          <cell r="CF30" t="str">
            <v>&lt;1</v>
          </cell>
          <cell r="CG30" t="str">
            <v>&lt;5</v>
          </cell>
          <cell r="CH30" t="str">
            <v>4700</v>
          </cell>
          <cell r="CI30" t="str">
            <v>&lt;0.02</v>
          </cell>
          <cell r="CJ30" t="str">
            <v>0.7</v>
          </cell>
          <cell r="CK30" t="str">
            <v>2500</v>
          </cell>
          <cell r="CL30" t="str">
            <v>450</v>
          </cell>
          <cell r="CM30" t="str">
            <v xml:space="preserve"> - </v>
          </cell>
          <cell r="CN30" t="str">
            <v>&lt;0.05</v>
          </cell>
          <cell r="CO30" t="str">
            <v xml:space="preserve"> - </v>
          </cell>
          <cell r="CP30" t="str">
            <v>0.004</v>
          </cell>
          <cell r="CQ30" t="str">
            <v xml:space="preserve"> - </v>
          </cell>
          <cell r="CR30" t="str">
            <v>0.03</v>
          </cell>
          <cell r="CS30" t="str">
            <v xml:space="preserve"> - </v>
          </cell>
          <cell r="CT30" t="str">
            <v>&lt;0.0002</v>
          </cell>
          <cell r="CU30" t="str">
            <v>40</v>
          </cell>
          <cell r="CV30" t="str">
            <v xml:space="preserve"> - </v>
          </cell>
          <cell r="CW30" t="str">
            <v>&lt;0.005</v>
          </cell>
          <cell r="CX30" t="str">
            <v>&lt;0.005</v>
          </cell>
          <cell r="CY30" t="str">
            <v xml:space="preserve"> - </v>
          </cell>
          <cell r="CZ30" t="str">
            <v>0.018</v>
          </cell>
          <cell r="DA30" t="str">
            <v xml:space="preserve"> - </v>
          </cell>
          <cell r="DB30" t="str">
            <v>&lt;0.001</v>
          </cell>
          <cell r="DC30" t="str">
            <v xml:space="preserve"> - </v>
          </cell>
          <cell r="DD30" t="str">
            <v>&lt;0.001</v>
          </cell>
          <cell r="DE30" t="str">
            <v xml:space="preserve"> - </v>
          </cell>
          <cell r="DF30" t="str">
            <v>&lt;0.001</v>
          </cell>
          <cell r="DG30" t="str">
            <v>290</v>
          </cell>
          <cell r="DH30" t="str">
            <v xml:space="preserve"> - </v>
          </cell>
          <cell r="DI30" t="str">
            <v>0.17</v>
          </cell>
          <cell r="DJ30" t="str">
            <v xml:space="preserve"> - </v>
          </cell>
          <cell r="DK30" t="str">
            <v>&lt;0.0001</v>
          </cell>
          <cell r="DL30" t="str">
            <v>0.01</v>
          </cell>
          <cell r="DM30" t="str">
            <v>5.3</v>
          </cell>
          <cell r="DN30" t="str">
            <v xml:space="preserve"> - </v>
          </cell>
          <cell r="DO30" t="str">
            <v>0.012</v>
          </cell>
          <cell r="DP30" t="str">
            <v>&lt;0.01</v>
          </cell>
          <cell r="DQ30" t="str">
            <v>&lt;0.01</v>
          </cell>
          <cell r="DR30" t="str">
            <v>&lt;0.01</v>
          </cell>
          <cell r="DS30" t="str">
            <v>&lt;0.01</v>
          </cell>
          <cell r="DT30" t="str">
            <v>&lt;0.01</v>
          </cell>
          <cell r="DU30" t="str">
            <v>&lt;0.01</v>
          </cell>
          <cell r="DV30" t="str">
            <v>&lt;0.01</v>
          </cell>
          <cell r="DW30" t="str">
            <v>&lt;0.01</v>
          </cell>
          <cell r="DX30" t="str">
            <v>&lt;0.01</v>
          </cell>
          <cell r="DY30" t="str">
            <v>&lt;0.01</v>
          </cell>
          <cell r="DZ30" t="str">
            <v>&lt;0.01</v>
          </cell>
          <cell r="EA30" t="str">
            <v>&lt;0.01</v>
          </cell>
          <cell r="EB30" t="str">
            <v>&lt;0.01</v>
          </cell>
          <cell r="EC30" t="str">
            <v>&lt;0.01</v>
          </cell>
          <cell r="ED30" t="str">
            <v>&lt;0.01</v>
          </cell>
          <cell r="EE30" t="str">
            <v>&lt;0.01</v>
          </cell>
          <cell r="EF30" t="str">
            <v>&lt;0.01</v>
          </cell>
          <cell r="EG30" t="str">
            <v>&lt;0.01</v>
          </cell>
          <cell r="EH30" t="str">
            <v>&lt;0.01</v>
          </cell>
          <cell r="EI30" t="str">
            <v>&lt;0.01</v>
          </cell>
          <cell r="EJ30" t="str">
            <v>&lt;0.01</v>
          </cell>
          <cell r="EK30" t="str">
            <v>&lt;0.01</v>
          </cell>
          <cell r="EL30" t="str">
            <v>&lt;0.0001</v>
          </cell>
          <cell r="EM30" t="str">
            <v>&lt;1</v>
          </cell>
          <cell r="EN30" t="str">
            <v>&lt;1</v>
          </cell>
          <cell r="EO30" t="str">
            <v>&lt;1</v>
          </cell>
          <cell r="EP30" t="str">
            <v>&lt;1</v>
          </cell>
          <cell r="EQ30" t="str">
            <v>&lt;1</v>
          </cell>
          <cell r="ER30" t="str">
            <v>&lt;1</v>
          </cell>
          <cell r="ES30" t="str">
            <v>&lt;0.001</v>
          </cell>
          <cell r="ET30" t="str">
            <v>&lt;1</v>
          </cell>
          <cell r="EU30" t="str">
            <v>&lt;1</v>
          </cell>
          <cell r="EV30" t="str">
            <v>&lt;1</v>
          </cell>
          <cell r="EW30" t="str">
            <v>&lt;1</v>
          </cell>
          <cell r="EX30" t="str">
            <v>&lt;1</v>
          </cell>
          <cell r="EY30" t="str">
            <v>&lt;1</v>
          </cell>
          <cell r="EZ30" t="str">
            <v>&lt;1</v>
          </cell>
          <cell r="FA30" t="str">
            <v>&lt;1</v>
          </cell>
          <cell r="FB30" t="str">
            <v>&lt;1</v>
          </cell>
          <cell r="FC30" t="str">
            <v>&lt;1</v>
          </cell>
          <cell r="FD30" t="str">
            <v>&lt;1</v>
          </cell>
          <cell r="FE30" t="str">
            <v>&lt;1</v>
          </cell>
          <cell r="FF30" t="str">
            <v>&lt;10</v>
          </cell>
          <cell r="FG30" t="str">
            <v>&lt;0.001</v>
          </cell>
          <cell r="FH30" t="str">
            <v>&lt;10</v>
          </cell>
          <cell r="FI30" t="str">
            <v>&lt;1</v>
          </cell>
          <cell r="FJ30" t="str">
            <v>&lt;10</v>
          </cell>
          <cell r="FK30" t="str">
            <v>&lt;1</v>
          </cell>
          <cell r="FL30" t="str">
            <v>&lt;1</v>
          </cell>
          <cell r="FM30" t="str">
            <v>&lt;1</v>
          </cell>
          <cell r="FN30" t="str">
            <v>&lt;1</v>
          </cell>
          <cell r="FO30" t="str">
            <v>&lt;1</v>
          </cell>
          <cell r="FP30" t="str">
            <v>&lt;1</v>
          </cell>
          <cell r="FQ30" t="str">
            <v>&lt;1</v>
          </cell>
          <cell r="FR30" t="str">
            <v>&lt;1</v>
          </cell>
          <cell r="FS30" t="str">
            <v>&lt;1</v>
          </cell>
          <cell r="FT30" t="str">
            <v>&lt;1</v>
          </cell>
          <cell r="FU30" t="str">
            <v>&lt;0.001</v>
          </cell>
          <cell r="FV30" t="str">
            <v>&lt;1</v>
          </cell>
          <cell r="FW30" t="str">
            <v>&lt;1</v>
          </cell>
          <cell r="FX30" t="str">
            <v>&lt;1</v>
          </cell>
          <cell r="FY30" t="str">
            <v>&lt;1</v>
          </cell>
          <cell r="FZ30" t="str">
            <v>&lt;1</v>
          </cell>
          <cell r="GA30" t="str">
            <v>&lt;1</v>
          </cell>
          <cell r="GB30" t="str">
            <v>&lt;1</v>
          </cell>
          <cell r="GC30" t="str">
            <v>&lt;1</v>
          </cell>
          <cell r="GD30" t="str">
            <v>&lt;1</v>
          </cell>
          <cell r="GE30" t="str">
            <v>&lt;1</v>
          </cell>
          <cell r="GF30" t="str">
            <v>&lt;1</v>
          </cell>
          <cell r="GG30" t="str">
            <v>&lt;0.001</v>
          </cell>
          <cell r="GH30" t="str">
            <v>&lt;0.02</v>
          </cell>
          <cell r="GI30" t="str">
            <v>&lt;50</v>
          </cell>
          <cell r="GJ30" t="str">
            <v>&lt;50</v>
          </cell>
          <cell r="GK30" t="str">
            <v>&lt;100</v>
          </cell>
          <cell r="GL30" t="str">
            <v>&lt;100</v>
          </cell>
          <cell r="GM30" t="str">
            <v>&lt;100</v>
          </cell>
          <cell r="GN30" t="str">
            <v>&lt;100</v>
          </cell>
          <cell r="GO30" t="str">
            <v>&lt;100</v>
          </cell>
          <cell r="GP30" t="str">
            <v>&lt;100</v>
          </cell>
          <cell r="GQ30" t="str">
            <v>&lt;50</v>
          </cell>
          <cell r="GR30" t="str">
            <v>7700</v>
          </cell>
          <cell r="GS30" t="str">
            <v>250</v>
          </cell>
          <cell r="GT30" t="str">
            <v>&lt;0.1</v>
          </cell>
          <cell r="GU30" t="str">
            <v>&lt;0.1</v>
          </cell>
          <cell r="GV30" t="str">
            <v>&lt;0.1</v>
          </cell>
          <cell r="GW30" t="str">
            <v>&lt;0.1</v>
          </cell>
          <cell r="GX30" t="str">
            <v>&lt;0.1</v>
          </cell>
          <cell r="GY30" t="str">
            <v>&lt;0.1</v>
          </cell>
          <cell r="GZ30" t="str">
            <v>&lt;0.1</v>
          </cell>
          <cell r="HA30" t="str">
            <v>&lt;0.1</v>
          </cell>
          <cell r="HB30" t="str">
            <v>&lt;1</v>
          </cell>
          <cell r="HC30" t="str">
            <v>&lt;0.01</v>
          </cell>
          <cell r="HD30" t="str">
            <v>&lt;1</v>
          </cell>
          <cell r="HE30" t="str">
            <v>&lt;1</v>
          </cell>
          <cell r="HF30" t="str">
            <v>&lt;0.001</v>
          </cell>
          <cell r="HG30" t="str">
            <v>&lt;0.001</v>
          </cell>
          <cell r="HH30" t="str">
            <v>&lt;1</v>
          </cell>
        </row>
        <row r="31">
          <cell r="B31" t="str">
            <v>B_BT16 (7)</v>
          </cell>
          <cell r="C31" t="str">
            <v>Buttonderry</v>
          </cell>
          <cell r="D31" t="str">
            <v>S20-Oc19205</v>
          </cell>
          <cell r="E31" t="str">
            <v>B_BT16_081020</v>
          </cell>
          <cell r="F31" t="str">
            <v>B_BT16</v>
          </cell>
          <cell r="H31">
            <v>44112.584722222222</v>
          </cell>
          <cell r="I31" t="str">
            <v>749921</v>
          </cell>
          <cell r="J31" t="str">
            <v>Normal</v>
          </cell>
          <cell r="K31" t="str">
            <v>&lt;0.001</v>
          </cell>
          <cell r="L31" t="str">
            <v>&lt;0.003</v>
          </cell>
          <cell r="M31" t="str">
            <v>&lt;1</v>
          </cell>
          <cell r="N31" t="str">
            <v>&lt;1</v>
          </cell>
          <cell r="O31" t="str">
            <v>&lt;1</v>
          </cell>
          <cell r="P31" t="str">
            <v>&lt;1</v>
          </cell>
          <cell r="Q31" t="str">
            <v>&lt;0.01</v>
          </cell>
          <cell r="R31" t="str">
            <v>&lt;0.01</v>
          </cell>
          <cell r="S31" t="str">
            <v>6.7</v>
          </cell>
          <cell r="T31">
            <v>11548</v>
          </cell>
          <cell r="U31" t="str">
            <v>&lt;20</v>
          </cell>
          <cell r="V31" t="str">
            <v>700</v>
          </cell>
          <cell r="W31" t="str">
            <v>700</v>
          </cell>
          <cell r="X31" t="str">
            <v>&lt;10</v>
          </cell>
          <cell r="Y31" t="str">
            <v>0.03</v>
          </cell>
          <cell r="Z31" t="str">
            <v>&lt;0.02</v>
          </cell>
          <cell r="AA31" t="str">
            <v>30</v>
          </cell>
          <cell r="AB31" t="str">
            <v>&lt;1</v>
          </cell>
          <cell r="AC31" t="str">
            <v>&lt;1</v>
          </cell>
          <cell r="AD31" t="str">
            <v>&lt;1</v>
          </cell>
          <cell r="AE31" t="str">
            <v>&lt;2</v>
          </cell>
          <cell r="AF31" t="str">
            <v>&lt;1</v>
          </cell>
          <cell r="AG31" t="str">
            <v>&lt;3</v>
          </cell>
          <cell r="AH31">
            <v>0</v>
          </cell>
          <cell r="AI31" t="str">
            <v>2.67</v>
          </cell>
          <cell r="AJ31" t="str">
            <v>3.64</v>
          </cell>
          <cell r="AK31" t="str">
            <v>30.5</v>
          </cell>
          <cell r="AL31" t="str">
            <v>18.2</v>
          </cell>
          <cell r="AM31" t="str">
            <v>54</v>
          </cell>
          <cell r="AN31" t="str">
            <v>&lt;0.001</v>
          </cell>
          <cell r="AO31" t="str">
            <v>&lt;50</v>
          </cell>
          <cell r="AP31" t="str">
            <v>&lt;20</v>
          </cell>
          <cell r="AQ31" t="str">
            <v>&lt;20</v>
          </cell>
          <cell r="AR31" t="str">
            <v>&lt;5</v>
          </cell>
          <cell r="AS31" t="str">
            <v>&lt;5</v>
          </cell>
          <cell r="AT31" t="str">
            <v>&lt;1</v>
          </cell>
          <cell r="AU31" t="str">
            <v>&lt;1</v>
          </cell>
          <cell r="AV31" t="str">
            <v>&lt;1</v>
          </cell>
          <cell r="AW31" t="str">
            <v>&lt;1</v>
          </cell>
          <cell r="AX31" t="str">
            <v>&lt;1</v>
          </cell>
          <cell r="AY31" t="str">
            <v>&lt;1</v>
          </cell>
          <cell r="AZ31" t="str">
            <v>&lt;1</v>
          </cell>
          <cell r="BA31" t="str">
            <v>&lt;1</v>
          </cell>
          <cell r="BB31" t="str">
            <v>&lt;1</v>
          </cell>
          <cell r="BC31" t="str">
            <v>&lt;1</v>
          </cell>
          <cell r="BD31" t="str">
            <v>&lt;1</v>
          </cell>
          <cell r="BE31" t="str">
            <v>&lt;1</v>
          </cell>
          <cell r="BF31" t="str">
            <v>&lt;1</v>
          </cell>
          <cell r="BG31" t="str">
            <v>&lt;1</v>
          </cell>
          <cell r="BH31" t="str">
            <v>&lt;1</v>
          </cell>
          <cell r="BI31" t="str">
            <v>&lt;1</v>
          </cell>
          <cell r="BJ31" t="str">
            <v>&lt;5</v>
          </cell>
          <cell r="BK31" t="str">
            <v>&lt;1</v>
          </cell>
          <cell r="BL31" t="str">
            <v>&lt;1</v>
          </cell>
          <cell r="BM31" t="str">
            <v>&lt;1</v>
          </cell>
          <cell r="BN31" t="str">
            <v>&lt;1</v>
          </cell>
          <cell r="BO31" t="str">
            <v>&lt;1</v>
          </cell>
          <cell r="BP31" t="str">
            <v>&lt;1</v>
          </cell>
          <cell r="BQ31" t="str">
            <v>&lt;1</v>
          </cell>
          <cell r="BR31" t="str">
            <v>&lt;1</v>
          </cell>
          <cell r="BS31" t="str">
            <v>&lt;1</v>
          </cell>
          <cell r="BT31" t="str">
            <v>&lt;1</v>
          </cell>
          <cell r="BU31" t="str">
            <v>&lt;1</v>
          </cell>
          <cell r="BV31" t="str">
            <v>&lt;1</v>
          </cell>
          <cell r="BW31" t="str">
            <v>&lt;1</v>
          </cell>
          <cell r="BX31" t="str">
            <v>&lt;1</v>
          </cell>
          <cell r="BY31" t="str">
            <v>&lt;1</v>
          </cell>
          <cell r="BZ31" t="str">
            <v>&lt;1</v>
          </cell>
          <cell r="CA31" t="str">
            <v>&lt;0.01</v>
          </cell>
          <cell r="CB31" t="str">
            <v>&lt;1</v>
          </cell>
          <cell r="CC31" t="str">
            <v>&lt;1</v>
          </cell>
          <cell r="CD31" t="str">
            <v>&lt;1</v>
          </cell>
          <cell r="CE31" t="str">
            <v>&lt;1</v>
          </cell>
          <cell r="CF31" t="str">
            <v>&lt;1</v>
          </cell>
          <cell r="CG31" t="str">
            <v>&lt;5</v>
          </cell>
          <cell r="CH31" t="str">
            <v>3500</v>
          </cell>
          <cell r="CI31" t="str">
            <v>&lt;0.02</v>
          </cell>
          <cell r="CJ31" t="str">
            <v>&lt;0.5</v>
          </cell>
          <cell r="CK31" t="str">
            <v>2500</v>
          </cell>
          <cell r="CL31" t="str">
            <v>400</v>
          </cell>
          <cell r="CM31" t="str">
            <v xml:space="preserve"> - </v>
          </cell>
          <cell r="CN31" t="str">
            <v>&lt;0.05</v>
          </cell>
          <cell r="CO31" t="str">
            <v xml:space="preserve"> - </v>
          </cell>
          <cell r="CP31" t="str">
            <v>&lt;0.001</v>
          </cell>
          <cell r="CQ31" t="str">
            <v xml:space="preserve"> - </v>
          </cell>
          <cell r="CR31" t="str">
            <v>0.04</v>
          </cell>
          <cell r="CS31" t="str">
            <v xml:space="preserve"> - </v>
          </cell>
          <cell r="CT31" t="str">
            <v>&lt;0.0002</v>
          </cell>
          <cell r="CU31" t="str">
            <v>120</v>
          </cell>
          <cell r="CV31" t="str">
            <v xml:space="preserve"> - </v>
          </cell>
          <cell r="CW31" t="str">
            <v>&lt;0.005</v>
          </cell>
          <cell r="CX31" t="str">
            <v>&lt;0.005</v>
          </cell>
          <cell r="CY31" t="str">
            <v xml:space="preserve"> - </v>
          </cell>
          <cell r="CZ31" t="str">
            <v>0.006</v>
          </cell>
          <cell r="DA31" t="str">
            <v xml:space="preserve"> - </v>
          </cell>
          <cell r="DB31" t="str">
            <v>&lt;0.001</v>
          </cell>
          <cell r="DC31" t="str">
            <v xml:space="preserve"> - </v>
          </cell>
          <cell r="DD31" t="str">
            <v>&lt;0.001</v>
          </cell>
          <cell r="DE31" t="str">
            <v xml:space="preserve"> - </v>
          </cell>
          <cell r="DF31" t="str">
            <v>&lt;0.001</v>
          </cell>
          <cell r="DG31" t="str">
            <v>400</v>
          </cell>
          <cell r="DH31" t="str">
            <v xml:space="preserve"> - </v>
          </cell>
          <cell r="DI31" t="str">
            <v>0.26</v>
          </cell>
          <cell r="DJ31" t="str">
            <v xml:space="preserve"> - </v>
          </cell>
          <cell r="DK31" t="str">
            <v>&lt;0.0001</v>
          </cell>
          <cell r="DL31" t="str">
            <v>0.07</v>
          </cell>
          <cell r="DM31" t="str">
            <v>15</v>
          </cell>
          <cell r="DN31" t="str">
            <v xml:space="preserve"> - </v>
          </cell>
          <cell r="DO31" t="str">
            <v>0.013</v>
          </cell>
          <cell r="DP31" t="str">
            <v>&lt;0.01</v>
          </cell>
          <cell r="DQ31" t="str">
            <v>&lt;0.01</v>
          </cell>
          <cell r="DR31" t="str">
            <v>&lt;0.01</v>
          </cell>
          <cell r="DS31" t="str">
            <v>&lt;0.01</v>
          </cell>
          <cell r="DT31" t="str">
            <v>&lt;0.01</v>
          </cell>
          <cell r="DU31" t="str">
            <v>&lt;0.01</v>
          </cell>
          <cell r="DV31" t="str">
            <v>&lt;0.01</v>
          </cell>
          <cell r="DW31" t="str">
            <v>&lt;0.01</v>
          </cell>
          <cell r="DX31" t="str">
            <v>&lt;0.01</v>
          </cell>
          <cell r="DY31" t="str">
            <v>&lt;0.01</v>
          </cell>
          <cell r="DZ31" t="str">
            <v>&lt;0.01</v>
          </cell>
          <cell r="EA31" t="str">
            <v>&lt;0.01</v>
          </cell>
          <cell r="EB31" t="str">
            <v>&lt;0.01</v>
          </cell>
          <cell r="EC31" t="str">
            <v>&lt;0.01</v>
          </cell>
          <cell r="ED31" t="str">
            <v>&lt;0.01</v>
          </cell>
          <cell r="EE31" t="str">
            <v>&lt;0.01</v>
          </cell>
          <cell r="EF31" t="str">
            <v>&lt;0.01</v>
          </cell>
          <cell r="EG31" t="str">
            <v>&lt;0.01</v>
          </cell>
          <cell r="EH31" t="str">
            <v>&lt;0.01</v>
          </cell>
          <cell r="EI31" t="str">
            <v>&lt;0.01</v>
          </cell>
          <cell r="EJ31" t="str">
            <v>&lt;0.01</v>
          </cell>
          <cell r="EK31" t="str">
            <v>&lt;0.01</v>
          </cell>
          <cell r="EL31" t="str">
            <v>&lt;0.0001</v>
          </cell>
          <cell r="EM31" t="str">
            <v>&lt;1</v>
          </cell>
          <cell r="EN31" t="str">
            <v>&lt;1</v>
          </cell>
          <cell r="EO31" t="str">
            <v>&lt;1</v>
          </cell>
          <cell r="EP31" t="str">
            <v>&lt;1</v>
          </cell>
          <cell r="EQ31" t="str">
            <v>&lt;1</v>
          </cell>
          <cell r="ER31" t="str">
            <v>&lt;1</v>
          </cell>
          <cell r="ES31" t="str">
            <v>&lt;0.001</v>
          </cell>
          <cell r="ET31" t="str">
            <v>&lt;1</v>
          </cell>
          <cell r="EU31" t="str">
            <v>&lt;1</v>
          </cell>
          <cell r="EV31" t="str">
            <v>&lt;1</v>
          </cell>
          <cell r="EW31" t="str">
            <v>&lt;1</v>
          </cell>
          <cell r="EX31" t="str">
            <v>&lt;1</v>
          </cell>
          <cell r="EY31" t="str">
            <v>&lt;1</v>
          </cell>
          <cell r="EZ31" t="str">
            <v>&lt;1</v>
          </cell>
          <cell r="FA31" t="str">
            <v>&lt;1</v>
          </cell>
          <cell r="FB31" t="str">
            <v>&lt;1</v>
          </cell>
          <cell r="FC31" t="str">
            <v>&lt;1</v>
          </cell>
          <cell r="FD31" t="str">
            <v>&lt;1</v>
          </cell>
          <cell r="FE31" t="str">
            <v>&lt;1</v>
          </cell>
          <cell r="FF31" t="str">
            <v>&lt;10</v>
          </cell>
          <cell r="FG31" t="str">
            <v>&lt;0.001</v>
          </cell>
          <cell r="FH31" t="str">
            <v>&lt;10</v>
          </cell>
          <cell r="FI31" t="str">
            <v>&lt;1</v>
          </cell>
          <cell r="FJ31" t="str">
            <v>&lt;10</v>
          </cell>
          <cell r="FK31" t="str">
            <v>&lt;1</v>
          </cell>
          <cell r="FL31" t="str">
            <v>&lt;1</v>
          </cell>
          <cell r="FM31" t="str">
            <v>&lt;1</v>
          </cell>
          <cell r="FN31" t="str">
            <v>&lt;1</v>
          </cell>
          <cell r="FO31" t="str">
            <v>&lt;1</v>
          </cell>
          <cell r="FP31" t="str">
            <v>&lt;1</v>
          </cell>
          <cell r="FQ31" t="str">
            <v>&lt;1</v>
          </cell>
          <cell r="FR31" t="str">
            <v>&lt;1</v>
          </cell>
          <cell r="FS31" t="str">
            <v>&lt;1</v>
          </cell>
          <cell r="FT31" t="str">
            <v>&lt;1</v>
          </cell>
          <cell r="FU31" t="str">
            <v>&lt;0.001</v>
          </cell>
          <cell r="FV31" t="str">
            <v>&lt;1</v>
          </cell>
          <cell r="FW31" t="str">
            <v>&lt;1</v>
          </cell>
          <cell r="FX31" t="str">
            <v>&lt;1</v>
          </cell>
          <cell r="FY31" t="str">
            <v>&lt;1</v>
          </cell>
          <cell r="FZ31" t="str">
            <v>&lt;1</v>
          </cell>
          <cell r="GA31" t="str">
            <v>&lt;1</v>
          </cell>
          <cell r="GB31" t="str">
            <v>&lt;1</v>
          </cell>
          <cell r="GC31" t="str">
            <v>&lt;1</v>
          </cell>
          <cell r="GD31" t="str">
            <v>&lt;1</v>
          </cell>
          <cell r="GE31" t="str">
            <v>&lt;1</v>
          </cell>
          <cell r="GF31" t="str">
            <v>&lt;1</v>
          </cell>
          <cell r="GG31" t="str">
            <v>&lt;0.001</v>
          </cell>
          <cell r="GH31" t="str">
            <v>&lt;0.02</v>
          </cell>
          <cell r="GI31" t="str">
            <v>&lt;50</v>
          </cell>
          <cell r="GJ31" t="str">
            <v>&lt;50</v>
          </cell>
          <cell r="GK31" t="str">
            <v>&lt;100</v>
          </cell>
          <cell r="GL31" t="str">
            <v>&lt;100</v>
          </cell>
          <cell r="GM31" t="str">
            <v>&lt;100</v>
          </cell>
          <cell r="GN31" t="str">
            <v>&lt;100</v>
          </cell>
          <cell r="GO31" t="str">
            <v>&lt;100</v>
          </cell>
          <cell r="GP31" t="str">
            <v>&lt;100</v>
          </cell>
          <cell r="GQ31" t="str">
            <v>&lt;50</v>
          </cell>
          <cell r="GR31" t="str">
            <v>7300</v>
          </cell>
          <cell r="GS31" t="str">
            <v>170</v>
          </cell>
          <cell r="GT31" t="str">
            <v>&lt;0.1</v>
          </cell>
          <cell r="GU31" t="str">
            <v>&lt;0.1</v>
          </cell>
          <cell r="GV31" t="str">
            <v>&lt;0.1</v>
          </cell>
          <cell r="GW31" t="str">
            <v>&lt;0.1</v>
          </cell>
          <cell r="GX31" t="str">
            <v>&lt;0.1</v>
          </cell>
          <cell r="GY31" t="str">
            <v>&lt;0.1</v>
          </cell>
          <cell r="GZ31" t="str">
            <v>&lt;0.1</v>
          </cell>
          <cell r="HA31" t="str">
            <v>&lt;0.1</v>
          </cell>
          <cell r="HB31" t="str">
            <v>&lt;1</v>
          </cell>
          <cell r="HC31" t="str">
            <v>&lt;0.01</v>
          </cell>
          <cell r="HD31" t="str">
            <v>&lt;1</v>
          </cell>
          <cell r="HE31" t="str">
            <v>&lt;1</v>
          </cell>
          <cell r="HF31" t="str">
            <v>&lt;0.001</v>
          </cell>
          <cell r="HG31" t="str">
            <v>&lt;0.001</v>
          </cell>
          <cell r="HH31" t="str">
            <v>&lt;1</v>
          </cell>
        </row>
        <row r="32">
          <cell r="B32" t="str">
            <v>B_BT4 (13)</v>
          </cell>
          <cell r="C32" t="str">
            <v>Buttonderry</v>
          </cell>
          <cell r="D32" t="str">
            <v>S20-Oc19206</v>
          </cell>
          <cell r="E32" t="str">
            <v>B_BT4_081020</v>
          </cell>
          <cell r="F32" t="str">
            <v>B_BT4</v>
          </cell>
          <cell r="H32">
            <v>44112.53125</v>
          </cell>
          <cell r="I32" t="str">
            <v>749921</v>
          </cell>
          <cell r="J32" t="str">
            <v>Normal</v>
          </cell>
          <cell r="K32" t="str">
            <v>&lt;0.001</v>
          </cell>
          <cell r="L32" t="str">
            <v>&lt;0.003</v>
          </cell>
          <cell r="M32" t="str">
            <v>&lt;1</v>
          </cell>
          <cell r="N32" t="str">
            <v>&lt;1</v>
          </cell>
          <cell r="O32" t="str">
            <v>&lt;1</v>
          </cell>
          <cell r="P32" t="str">
            <v>&lt;1</v>
          </cell>
          <cell r="Q32" t="str">
            <v>&lt;0.01</v>
          </cell>
          <cell r="R32" t="str">
            <v>&lt;0.01</v>
          </cell>
          <cell r="S32" t="str">
            <v>5.87</v>
          </cell>
          <cell r="T32">
            <v>13688</v>
          </cell>
          <cell r="U32" t="str">
            <v>&lt;20</v>
          </cell>
          <cell r="V32" t="str">
            <v>120</v>
          </cell>
          <cell r="W32" t="str">
            <v>120</v>
          </cell>
          <cell r="X32" t="str">
            <v>&lt;10</v>
          </cell>
          <cell r="Y32" t="str">
            <v>0.38</v>
          </cell>
          <cell r="Z32" t="str">
            <v>&lt;0.02</v>
          </cell>
          <cell r="AA32" t="str">
            <v>14</v>
          </cell>
          <cell r="AB32" t="str">
            <v>&lt;1</v>
          </cell>
          <cell r="AC32" t="str">
            <v>&lt;1</v>
          </cell>
          <cell r="AD32" t="str">
            <v>&lt;1</v>
          </cell>
          <cell r="AE32" t="str">
            <v>&lt;2</v>
          </cell>
          <cell r="AF32" t="str">
            <v>&lt;1</v>
          </cell>
          <cell r="AG32" t="str">
            <v>&lt;3</v>
          </cell>
          <cell r="AH32">
            <v>0</v>
          </cell>
          <cell r="AI32" t="str">
            <v>1.93</v>
          </cell>
          <cell r="AJ32" t="str">
            <v>3.54</v>
          </cell>
          <cell r="AK32" t="str">
            <v>22.4</v>
          </cell>
          <cell r="AL32" t="str">
            <v>19.2</v>
          </cell>
          <cell r="AM32" t="str">
            <v>56.1</v>
          </cell>
          <cell r="AN32" t="str">
            <v>&lt;0.001</v>
          </cell>
          <cell r="AO32" t="str">
            <v>&lt;50</v>
          </cell>
          <cell r="AP32" t="str">
            <v>&lt;20</v>
          </cell>
          <cell r="AQ32" t="str">
            <v>&lt;20</v>
          </cell>
          <cell r="AR32" t="str">
            <v>&lt;5</v>
          </cell>
          <cell r="AS32" t="str">
            <v>&lt;5</v>
          </cell>
          <cell r="AT32" t="str">
            <v>&lt;1</v>
          </cell>
          <cell r="AU32" t="str">
            <v>&lt;1</v>
          </cell>
          <cell r="AV32" t="str">
            <v>&lt;1</v>
          </cell>
          <cell r="AW32" t="str">
            <v>&lt;1</v>
          </cell>
          <cell r="AX32" t="str">
            <v>&lt;1</v>
          </cell>
          <cell r="AY32" t="str">
            <v>&lt;1</v>
          </cell>
          <cell r="AZ32" t="str">
            <v>&lt;1</v>
          </cell>
          <cell r="BA32" t="str">
            <v>&lt;1</v>
          </cell>
          <cell r="BB32" t="str">
            <v>&lt;1</v>
          </cell>
          <cell r="BC32" t="str">
            <v>&lt;1</v>
          </cell>
          <cell r="BD32" t="str">
            <v>&lt;1</v>
          </cell>
          <cell r="BE32" t="str">
            <v>&lt;1</v>
          </cell>
          <cell r="BF32" t="str">
            <v>&lt;1</v>
          </cell>
          <cell r="BG32" t="str">
            <v>&lt;1</v>
          </cell>
          <cell r="BH32" t="str">
            <v>&lt;1</v>
          </cell>
          <cell r="BI32" t="str">
            <v>&lt;1</v>
          </cell>
          <cell r="BJ32" t="str">
            <v>&lt;5</v>
          </cell>
          <cell r="BK32" t="str">
            <v>&lt;1</v>
          </cell>
          <cell r="BL32" t="str">
            <v>&lt;1</v>
          </cell>
          <cell r="BM32" t="str">
            <v>&lt;1</v>
          </cell>
          <cell r="BN32" t="str">
            <v>&lt;1</v>
          </cell>
          <cell r="BO32" t="str">
            <v>&lt;1</v>
          </cell>
          <cell r="BP32" t="str">
            <v>&lt;1</v>
          </cell>
          <cell r="BQ32" t="str">
            <v>&lt;1</v>
          </cell>
          <cell r="BR32" t="str">
            <v>&lt;1</v>
          </cell>
          <cell r="BS32" t="str">
            <v>&lt;1</v>
          </cell>
          <cell r="BT32" t="str">
            <v>&lt;1</v>
          </cell>
          <cell r="BU32" t="str">
            <v>&lt;1</v>
          </cell>
          <cell r="BV32" t="str">
            <v>&lt;1</v>
          </cell>
          <cell r="BW32" t="str">
            <v>&lt;1</v>
          </cell>
          <cell r="BX32" t="str">
            <v>&lt;1</v>
          </cell>
          <cell r="BY32" t="str">
            <v>&lt;1</v>
          </cell>
          <cell r="BZ32" t="str">
            <v>&lt;1</v>
          </cell>
          <cell r="CA32" t="str">
            <v>&lt;0.01</v>
          </cell>
          <cell r="CB32" t="str">
            <v>&lt;1</v>
          </cell>
          <cell r="CC32" t="str">
            <v>&lt;1</v>
          </cell>
          <cell r="CD32" t="str">
            <v>&lt;1</v>
          </cell>
          <cell r="CE32" t="str">
            <v>&lt;1</v>
          </cell>
          <cell r="CF32" t="str">
            <v>&lt;1</v>
          </cell>
          <cell r="CG32" t="str">
            <v>&lt;5</v>
          </cell>
          <cell r="CH32" t="str">
            <v>4500</v>
          </cell>
          <cell r="CI32" t="str">
            <v>&lt;0.02</v>
          </cell>
          <cell r="CJ32" t="str">
            <v>&lt;0.5</v>
          </cell>
          <cell r="CK32" t="str">
            <v>2300</v>
          </cell>
          <cell r="CL32" t="str">
            <v>460</v>
          </cell>
          <cell r="CM32" t="str">
            <v xml:space="preserve"> - </v>
          </cell>
          <cell r="CN32" t="str">
            <v>&lt;0.05</v>
          </cell>
          <cell r="CO32" t="str">
            <v xml:space="preserve"> - </v>
          </cell>
          <cell r="CP32" t="str">
            <v>0.004</v>
          </cell>
          <cell r="CQ32" t="str">
            <v xml:space="preserve"> - </v>
          </cell>
          <cell r="CR32" t="str">
            <v>0.08</v>
          </cell>
          <cell r="CS32" t="str">
            <v xml:space="preserve"> - </v>
          </cell>
          <cell r="CT32" t="str">
            <v>&lt;0.0002</v>
          </cell>
          <cell r="CU32" t="str">
            <v>48</v>
          </cell>
          <cell r="CV32" t="str">
            <v xml:space="preserve"> - </v>
          </cell>
          <cell r="CW32" t="str">
            <v>&lt;0.005</v>
          </cell>
          <cell r="CX32" t="str">
            <v>&lt;0.005</v>
          </cell>
          <cell r="CY32" t="str">
            <v xml:space="preserve"> - </v>
          </cell>
          <cell r="CZ32" t="str">
            <v>0.06</v>
          </cell>
          <cell r="DA32" t="str">
            <v xml:space="preserve"> - </v>
          </cell>
          <cell r="DB32" t="str">
            <v>&lt;0.001</v>
          </cell>
          <cell r="DC32" t="str">
            <v xml:space="preserve"> - </v>
          </cell>
          <cell r="DD32" t="str">
            <v>&lt;0.001</v>
          </cell>
          <cell r="DE32" t="str">
            <v xml:space="preserve"> - </v>
          </cell>
          <cell r="DF32" t="str">
            <v>&lt;0.001</v>
          </cell>
          <cell r="DG32" t="str">
            <v>300</v>
          </cell>
          <cell r="DH32" t="str">
            <v xml:space="preserve"> - </v>
          </cell>
          <cell r="DI32" t="str">
            <v>1.6</v>
          </cell>
          <cell r="DJ32" t="str">
            <v xml:space="preserve"> - </v>
          </cell>
          <cell r="DK32" t="str">
            <v>&lt;0.0001</v>
          </cell>
          <cell r="DL32" t="str">
            <v>0.02</v>
          </cell>
          <cell r="DM32" t="str">
            <v>9.9</v>
          </cell>
          <cell r="DN32" t="str">
            <v xml:space="preserve"> - </v>
          </cell>
          <cell r="DO32" t="str">
            <v>0.013</v>
          </cell>
          <cell r="DP32" t="str">
            <v>&lt;0.01</v>
          </cell>
          <cell r="DQ32" t="str">
            <v>&lt;0.01</v>
          </cell>
          <cell r="DR32" t="str">
            <v>&lt;0.01</v>
          </cell>
          <cell r="DS32" t="str">
            <v>&lt;0.01</v>
          </cell>
          <cell r="DT32" t="str">
            <v>&lt;0.01</v>
          </cell>
          <cell r="DU32" t="str">
            <v>&lt;0.01</v>
          </cell>
          <cell r="DV32" t="str">
            <v>&lt;0.01</v>
          </cell>
          <cell r="DW32" t="str">
            <v>&lt;0.01</v>
          </cell>
          <cell r="DX32" t="str">
            <v>&lt;0.01</v>
          </cell>
          <cell r="DY32" t="str">
            <v>&lt;0.01</v>
          </cell>
          <cell r="DZ32" t="str">
            <v>&lt;0.01</v>
          </cell>
          <cell r="EA32" t="str">
            <v>&lt;0.01</v>
          </cell>
          <cell r="EB32" t="str">
            <v>&lt;0.01</v>
          </cell>
          <cell r="EC32" t="str">
            <v>&lt;0.01</v>
          </cell>
          <cell r="ED32" t="str">
            <v>&lt;0.01</v>
          </cell>
          <cell r="EE32" t="str">
            <v>&lt;0.01</v>
          </cell>
          <cell r="EF32" t="str">
            <v>&lt;0.01</v>
          </cell>
          <cell r="EG32" t="str">
            <v>&lt;0.01</v>
          </cell>
          <cell r="EH32" t="str">
            <v>&lt;0.01</v>
          </cell>
          <cell r="EI32" t="str">
            <v>&lt;0.01</v>
          </cell>
          <cell r="EJ32" t="str">
            <v>&lt;0.01</v>
          </cell>
          <cell r="EK32" t="str">
            <v>&lt;0.01</v>
          </cell>
          <cell r="EL32" t="str">
            <v>&lt;0.0001</v>
          </cell>
          <cell r="EM32" t="str">
            <v>&lt;1</v>
          </cell>
          <cell r="EN32" t="str">
            <v>&lt;1</v>
          </cell>
          <cell r="EO32" t="str">
            <v>&lt;1</v>
          </cell>
          <cell r="EP32" t="str">
            <v>&lt;1</v>
          </cell>
          <cell r="EQ32" t="str">
            <v>&lt;1</v>
          </cell>
          <cell r="ER32" t="str">
            <v>&lt;1</v>
          </cell>
          <cell r="ES32" t="str">
            <v>&lt;0.001</v>
          </cell>
          <cell r="ET32" t="str">
            <v>&lt;1</v>
          </cell>
          <cell r="EU32" t="str">
            <v>&lt;1</v>
          </cell>
          <cell r="EV32" t="str">
            <v>&lt;1</v>
          </cell>
          <cell r="EW32" t="str">
            <v>&lt;1</v>
          </cell>
          <cell r="EX32" t="str">
            <v>&lt;1</v>
          </cell>
          <cell r="EY32" t="str">
            <v>&lt;1</v>
          </cell>
          <cell r="EZ32" t="str">
            <v>&lt;1</v>
          </cell>
          <cell r="FA32" t="str">
            <v>&lt;1</v>
          </cell>
          <cell r="FB32" t="str">
            <v>&lt;1</v>
          </cell>
          <cell r="FC32" t="str">
            <v>&lt;1</v>
          </cell>
          <cell r="FD32" t="str">
            <v>&lt;1</v>
          </cell>
          <cell r="FE32" t="str">
            <v>&lt;1</v>
          </cell>
          <cell r="FF32" t="str">
            <v>&lt;10</v>
          </cell>
          <cell r="FG32" t="str">
            <v>&lt;0.001</v>
          </cell>
          <cell r="FH32" t="str">
            <v>&lt;10</v>
          </cell>
          <cell r="FI32" t="str">
            <v>&lt;1</v>
          </cell>
          <cell r="FJ32" t="str">
            <v>&lt;10</v>
          </cell>
          <cell r="FK32" t="str">
            <v>&lt;1</v>
          </cell>
          <cell r="FL32" t="str">
            <v>&lt;1</v>
          </cell>
          <cell r="FM32" t="str">
            <v>&lt;1</v>
          </cell>
          <cell r="FN32" t="str">
            <v>&lt;1</v>
          </cell>
          <cell r="FO32" t="str">
            <v>&lt;1</v>
          </cell>
          <cell r="FP32" t="str">
            <v>&lt;1</v>
          </cell>
          <cell r="FQ32" t="str">
            <v>&lt;1</v>
          </cell>
          <cell r="FR32" t="str">
            <v>&lt;1</v>
          </cell>
          <cell r="FS32" t="str">
            <v>&lt;1</v>
          </cell>
          <cell r="FT32" t="str">
            <v>&lt;1</v>
          </cell>
          <cell r="FU32" t="str">
            <v>&lt;0.001</v>
          </cell>
          <cell r="FV32" t="str">
            <v>&lt;1</v>
          </cell>
          <cell r="FW32" t="str">
            <v>&lt;1</v>
          </cell>
          <cell r="FX32" t="str">
            <v>&lt;1</v>
          </cell>
          <cell r="FY32" t="str">
            <v>&lt;1</v>
          </cell>
          <cell r="FZ32" t="str">
            <v>&lt;1</v>
          </cell>
          <cell r="GA32" t="str">
            <v>&lt;1</v>
          </cell>
          <cell r="GB32" t="str">
            <v>&lt;1</v>
          </cell>
          <cell r="GC32" t="str">
            <v>&lt;1</v>
          </cell>
          <cell r="GD32" t="str">
            <v>&lt;1</v>
          </cell>
          <cell r="GE32" t="str">
            <v>&lt;1</v>
          </cell>
          <cell r="GF32" t="str">
            <v>&lt;1</v>
          </cell>
          <cell r="GG32" t="str">
            <v>&lt;0.001</v>
          </cell>
          <cell r="GH32" t="str">
            <v>&lt;0.02</v>
          </cell>
          <cell r="GI32" t="str">
            <v>&lt;50</v>
          </cell>
          <cell r="GJ32" t="str">
            <v>&lt;50</v>
          </cell>
          <cell r="GK32" t="str">
            <v>&lt;100</v>
          </cell>
          <cell r="GL32" t="str">
            <v>&lt;100</v>
          </cell>
          <cell r="GM32" t="str">
            <v>&lt;100</v>
          </cell>
          <cell r="GN32" t="str">
            <v>&lt;100</v>
          </cell>
          <cell r="GO32" t="str">
            <v>&lt;100</v>
          </cell>
          <cell r="GP32" t="str">
            <v>&lt;100</v>
          </cell>
          <cell r="GQ32" t="str">
            <v>&lt;50</v>
          </cell>
          <cell r="GR32" t="str">
            <v>8400</v>
          </cell>
          <cell r="GS32" t="str">
            <v>530</v>
          </cell>
          <cell r="GT32" t="str">
            <v>&lt;0.1</v>
          </cell>
          <cell r="GU32" t="str">
            <v>&lt;0.1</v>
          </cell>
          <cell r="GV32" t="str">
            <v>&lt;0.1</v>
          </cell>
          <cell r="GW32" t="str">
            <v>&lt;0.1</v>
          </cell>
          <cell r="GX32" t="str">
            <v>&lt;0.1</v>
          </cell>
          <cell r="GY32" t="str">
            <v>&lt;0.1</v>
          </cell>
          <cell r="GZ32" t="str">
            <v>&lt;0.1</v>
          </cell>
          <cell r="HA32" t="str">
            <v>&lt;0.1</v>
          </cell>
          <cell r="HB32" t="str">
            <v>&lt;1</v>
          </cell>
          <cell r="HC32" t="str">
            <v>&lt;0.01</v>
          </cell>
          <cell r="HD32" t="str">
            <v>&lt;1</v>
          </cell>
          <cell r="HE32" t="str">
            <v>&lt;1</v>
          </cell>
          <cell r="HF32" t="str">
            <v>&lt;0.001</v>
          </cell>
          <cell r="HG32" t="str">
            <v>&lt;0.001</v>
          </cell>
          <cell r="HH32" t="str">
            <v>&lt;1</v>
          </cell>
        </row>
        <row r="33">
          <cell r="B33" t="str">
            <v>B_BT3 (11)</v>
          </cell>
          <cell r="C33" t="str">
            <v>Buttonderry</v>
          </cell>
          <cell r="D33" t="str">
            <v>S20-Oc19207</v>
          </cell>
          <cell r="E33" t="str">
            <v>B_BT3_081020</v>
          </cell>
          <cell r="F33" t="str">
            <v>B_BT3</v>
          </cell>
          <cell r="H33">
            <v>44112.543055555558</v>
          </cell>
          <cell r="I33" t="str">
            <v>749921</v>
          </cell>
          <cell r="J33" t="str">
            <v>Normal</v>
          </cell>
          <cell r="K33" t="str">
            <v>&lt;0.001</v>
          </cell>
          <cell r="L33" t="str">
            <v>&lt;0.003</v>
          </cell>
          <cell r="M33" t="str">
            <v>&lt;1</v>
          </cell>
          <cell r="N33" t="str">
            <v>&lt;1</v>
          </cell>
          <cell r="O33" t="str">
            <v>&lt;1</v>
          </cell>
          <cell r="P33" t="str">
            <v>&lt;1</v>
          </cell>
          <cell r="Q33" t="str">
            <v>&lt;0.01</v>
          </cell>
          <cell r="R33" t="str">
            <v>&lt;0.01</v>
          </cell>
          <cell r="S33" t="str">
            <v>6.79</v>
          </cell>
          <cell r="T33">
            <v>13224</v>
          </cell>
          <cell r="U33" t="str">
            <v>&lt;20</v>
          </cell>
          <cell r="V33" t="str">
            <v>110</v>
          </cell>
          <cell r="W33" t="str">
            <v>110</v>
          </cell>
          <cell r="X33" t="str">
            <v>&lt;10</v>
          </cell>
          <cell r="Y33" t="str">
            <v>0.32</v>
          </cell>
          <cell r="Z33" t="str">
            <v>&lt;0.02</v>
          </cell>
          <cell r="AA33" t="str">
            <v>12</v>
          </cell>
          <cell r="AB33" t="str">
            <v>&lt;1</v>
          </cell>
          <cell r="AC33" t="str">
            <v>&lt;1</v>
          </cell>
          <cell r="AD33" t="str">
            <v>&lt;1</v>
          </cell>
          <cell r="AE33" t="str">
            <v>&lt;2</v>
          </cell>
          <cell r="AF33" t="str">
            <v>&lt;1</v>
          </cell>
          <cell r="AG33" t="str">
            <v>&lt;3</v>
          </cell>
          <cell r="AH33">
            <v>0</v>
          </cell>
          <cell r="AI33" t="str">
            <v>2.26</v>
          </cell>
          <cell r="AJ33" t="str">
            <v>1.99</v>
          </cell>
          <cell r="AK33" t="str">
            <v>29.8</v>
          </cell>
          <cell r="AL33" t="str">
            <v>17.6</v>
          </cell>
          <cell r="AM33" t="str">
            <v>12.6</v>
          </cell>
          <cell r="AN33" t="str">
            <v>&lt;0.001</v>
          </cell>
          <cell r="AO33" t="str">
            <v>&lt;50</v>
          </cell>
          <cell r="AP33" t="str">
            <v>&lt;20</v>
          </cell>
          <cell r="AQ33" t="str">
            <v>&lt;20</v>
          </cell>
          <cell r="AR33" t="str">
            <v>&lt;5</v>
          </cell>
          <cell r="AS33" t="str">
            <v>&lt;5</v>
          </cell>
          <cell r="AT33" t="str">
            <v>&lt;1</v>
          </cell>
          <cell r="AU33" t="str">
            <v>&lt;1</v>
          </cell>
          <cell r="AV33" t="str">
            <v>&lt;1</v>
          </cell>
          <cell r="AW33" t="str">
            <v>&lt;1</v>
          </cell>
          <cell r="AX33" t="str">
            <v>&lt;1</v>
          </cell>
          <cell r="AY33" t="str">
            <v>&lt;1</v>
          </cell>
          <cell r="AZ33" t="str">
            <v>&lt;1</v>
          </cell>
          <cell r="BA33" t="str">
            <v>&lt;1</v>
          </cell>
          <cell r="BB33" t="str">
            <v>&lt;1</v>
          </cell>
          <cell r="BC33" t="str">
            <v>&lt;1</v>
          </cell>
          <cell r="BD33" t="str">
            <v>&lt;1</v>
          </cell>
          <cell r="BE33" t="str">
            <v>&lt;1</v>
          </cell>
          <cell r="BF33" t="str">
            <v>&lt;1</v>
          </cell>
          <cell r="BG33" t="str">
            <v>&lt;1</v>
          </cell>
          <cell r="BH33" t="str">
            <v>&lt;1</v>
          </cell>
          <cell r="BI33" t="str">
            <v>&lt;1</v>
          </cell>
          <cell r="BJ33" t="str">
            <v>&lt;5</v>
          </cell>
          <cell r="BK33" t="str">
            <v>&lt;1</v>
          </cell>
          <cell r="BL33" t="str">
            <v>&lt;1</v>
          </cell>
          <cell r="BM33" t="str">
            <v>&lt;1</v>
          </cell>
          <cell r="BN33" t="str">
            <v>&lt;1</v>
          </cell>
          <cell r="BO33" t="str">
            <v>&lt;1</v>
          </cell>
          <cell r="BP33" t="str">
            <v>&lt;1</v>
          </cell>
          <cell r="BQ33" t="str">
            <v>&lt;1</v>
          </cell>
          <cell r="BR33" t="str">
            <v>&lt;1</v>
          </cell>
          <cell r="BS33" t="str">
            <v>&lt;1</v>
          </cell>
          <cell r="BT33" t="str">
            <v>&lt;1</v>
          </cell>
          <cell r="BU33" t="str">
            <v>&lt;1</v>
          </cell>
          <cell r="BV33" t="str">
            <v>&lt;1</v>
          </cell>
          <cell r="BW33" t="str">
            <v>&lt;1</v>
          </cell>
          <cell r="BX33" t="str">
            <v>&lt;1</v>
          </cell>
          <cell r="BY33" t="str">
            <v>&lt;1</v>
          </cell>
          <cell r="BZ33" t="str">
            <v>&lt;1</v>
          </cell>
          <cell r="CA33" t="str">
            <v>&lt;0.01</v>
          </cell>
          <cell r="CB33" t="str">
            <v>&lt;1</v>
          </cell>
          <cell r="CC33" t="str">
            <v>&lt;1</v>
          </cell>
          <cell r="CD33" t="str">
            <v>&lt;1</v>
          </cell>
          <cell r="CE33" t="str">
            <v>&lt;1</v>
          </cell>
          <cell r="CF33" t="str">
            <v>&lt;1</v>
          </cell>
          <cell r="CG33" t="str">
            <v>&lt;5</v>
          </cell>
          <cell r="CH33" t="str">
            <v>4500</v>
          </cell>
          <cell r="CI33" t="str">
            <v>&lt;0.02</v>
          </cell>
          <cell r="CJ33" t="str">
            <v>&lt;0.5</v>
          </cell>
          <cell r="CK33" t="str">
            <v>2400</v>
          </cell>
          <cell r="CL33" t="str">
            <v>500</v>
          </cell>
          <cell r="CM33" t="str">
            <v>&lt;0.05</v>
          </cell>
          <cell r="CN33" t="str">
            <v xml:space="preserve"> - </v>
          </cell>
          <cell r="CO33" t="str">
            <v>0.001</v>
          </cell>
          <cell r="CP33" t="str">
            <v xml:space="preserve"> - </v>
          </cell>
          <cell r="CQ33" t="str">
            <v>0.08</v>
          </cell>
          <cell r="CR33" t="str">
            <v xml:space="preserve"> - </v>
          </cell>
          <cell r="CS33" t="str">
            <v>&lt;0.0002</v>
          </cell>
          <cell r="CT33" t="str">
            <v xml:space="preserve"> - </v>
          </cell>
          <cell r="CU33" t="str">
            <v>57</v>
          </cell>
          <cell r="CV33" t="str">
            <v xml:space="preserve"> - </v>
          </cell>
          <cell r="CW33" t="str">
            <v>&lt;0.005</v>
          </cell>
          <cell r="CX33" t="str">
            <v>&lt;0.005</v>
          </cell>
          <cell r="CY33" t="str">
            <v>0.071</v>
          </cell>
          <cell r="CZ33" t="str">
            <v xml:space="preserve"> - </v>
          </cell>
          <cell r="DA33" t="str">
            <v xml:space="preserve"> - </v>
          </cell>
          <cell r="DB33" t="str">
            <v>&lt;0.001</v>
          </cell>
          <cell r="DC33" t="str">
            <v>&lt;0.001</v>
          </cell>
          <cell r="DD33" t="str">
            <v xml:space="preserve"> - </v>
          </cell>
          <cell r="DE33" t="str">
            <v>&lt;0.001</v>
          </cell>
          <cell r="DF33" t="str">
            <v xml:space="preserve"> - </v>
          </cell>
          <cell r="DG33" t="str">
            <v>380</v>
          </cell>
          <cell r="DH33" t="str">
            <v>2.2</v>
          </cell>
          <cell r="DI33" t="str">
            <v xml:space="preserve"> - </v>
          </cell>
          <cell r="DJ33" t="str">
            <v>&lt;0.0001</v>
          </cell>
          <cell r="DK33" t="str">
            <v xml:space="preserve"> - </v>
          </cell>
          <cell r="DL33" t="str">
            <v>0.05</v>
          </cell>
          <cell r="DM33" t="str">
            <v>9.7</v>
          </cell>
          <cell r="DN33" t="str">
            <v>0.018</v>
          </cell>
          <cell r="DO33" t="str">
            <v xml:space="preserve"> - </v>
          </cell>
          <cell r="DP33" t="str">
            <v>&lt;0.01</v>
          </cell>
          <cell r="DQ33" t="str">
            <v>&lt;0.01</v>
          </cell>
          <cell r="DR33" t="str">
            <v>&lt;0.01</v>
          </cell>
          <cell r="DS33" t="str">
            <v>&lt;0.01</v>
          </cell>
          <cell r="DT33" t="str">
            <v>&lt;0.01</v>
          </cell>
          <cell r="DU33" t="str">
            <v>&lt;0.01</v>
          </cell>
          <cell r="DV33" t="str">
            <v>&lt;0.01</v>
          </cell>
          <cell r="DW33" t="str">
            <v>&lt;0.01</v>
          </cell>
          <cell r="DX33" t="str">
            <v>&lt;0.01</v>
          </cell>
          <cell r="DY33" t="str">
            <v>&lt;0.01</v>
          </cell>
          <cell r="DZ33" t="str">
            <v>&lt;0.01</v>
          </cell>
          <cell r="EA33" t="str">
            <v>&lt;0.01</v>
          </cell>
          <cell r="EB33" t="str">
            <v>&lt;0.01</v>
          </cell>
          <cell r="EC33" t="str">
            <v>&lt;0.01</v>
          </cell>
          <cell r="ED33" t="str">
            <v>&lt;0.01</v>
          </cell>
          <cell r="EE33" t="str">
            <v>&lt;0.01</v>
          </cell>
          <cell r="EF33" t="str">
            <v>&lt;0.01</v>
          </cell>
          <cell r="EG33" t="str">
            <v>&lt;0.01</v>
          </cell>
          <cell r="EH33" t="str">
            <v>&lt;0.01</v>
          </cell>
          <cell r="EI33" t="str">
            <v>&lt;0.01</v>
          </cell>
          <cell r="EJ33" t="str">
            <v>&lt;0.01</v>
          </cell>
          <cell r="EK33" t="str">
            <v>&lt;0.01</v>
          </cell>
          <cell r="EL33" t="str">
            <v>&lt;0.0001</v>
          </cell>
          <cell r="EM33" t="str">
            <v>&lt;1</v>
          </cell>
          <cell r="EN33" t="str">
            <v>&lt;1</v>
          </cell>
          <cell r="EO33" t="str">
            <v>&lt;1</v>
          </cell>
          <cell r="EP33" t="str">
            <v>&lt;1</v>
          </cell>
          <cell r="EQ33" t="str">
            <v>&lt;1</v>
          </cell>
          <cell r="ER33" t="str">
            <v>&lt;1</v>
          </cell>
          <cell r="ES33" t="str">
            <v>&lt;0.001</v>
          </cell>
          <cell r="ET33" t="str">
            <v>&lt;1</v>
          </cell>
          <cell r="EU33" t="str">
            <v>&lt;1</v>
          </cell>
          <cell r="EV33" t="str">
            <v>&lt;1</v>
          </cell>
          <cell r="EW33" t="str">
            <v>&lt;1</v>
          </cell>
          <cell r="EX33" t="str">
            <v>&lt;1</v>
          </cell>
          <cell r="EY33" t="str">
            <v>&lt;1</v>
          </cell>
          <cell r="EZ33" t="str">
            <v>&lt;1</v>
          </cell>
          <cell r="FA33" t="str">
            <v>&lt;1</v>
          </cell>
          <cell r="FB33" t="str">
            <v>&lt;1</v>
          </cell>
          <cell r="FC33" t="str">
            <v>&lt;1</v>
          </cell>
          <cell r="FD33" t="str">
            <v>&lt;1</v>
          </cell>
          <cell r="FE33" t="str">
            <v>&lt;1</v>
          </cell>
          <cell r="FF33" t="str">
            <v>&lt;10</v>
          </cell>
          <cell r="FG33" t="str">
            <v>&lt;0.001</v>
          </cell>
          <cell r="FH33" t="str">
            <v>&lt;10</v>
          </cell>
          <cell r="FI33" t="str">
            <v>&lt;1</v>
          </cell>
          <cell r="FJ33" t="str">
            <v>&lt;10</v>
          </cell>
          <cell r="FK33" t="str">
            <v>&lt;1</v>
          </cell>
          <cell r="FL33" t="str">
            <v>&lt;1</v>
          </cell>
          <cell r="FM33" t="str">
            <v>&lt;1</v>
          </cell>
          <cell r="FN33" t="str">
            <v>&lt;1</v>
          </cell>
          <cell r="FO33" t="str">
            <v>&lt;1</v>
          </cell>
          <cell r="FP33" t="str">
            <v>&lt;1</v>
          </cell>
          <cell r="FQ33" t="str">
            <v>&lt;1</v>
          </cell>
          <cell r="FR33" t="str">
            <v>&lt;1</v>
          </cell>
          <cell r="FS33" t="str">
            <v>&lt;1</v>
          </cell>
          <cell r="FT33" t="str">
            <v>&lt;1</v>
          </cell>
          <cell r="FU33" t="str">
            <v>&lt;0.001</v>
          </cell>
          <cell r="FV33" t="str">
            <v>&lt;1</v>
          </cell>
          <cell r="FW33" t="str">
            <v>&lt;1</v>
          </cell>
          <cell r="FX33" t="str">
            <v>&lt;1</v>
          </cell>
          <cell r="FY33" t="str">
            <v>&lt;1</v>
          </cell>
          <cell r="FZ33" t="str">
            <v>&lt;1</v>
          </cell>
          <cell r="GA33" t="str">
            <v>&lt;1</v>
          </cell>
          <cell r="GB33" t="str">
            <v>&lt;1</v>
          </cell>
          <cell r="GC33" t="str">
            <v>&lt;1</v>
          </cell>
          <cell r="GD33" t="str">
            <v>&lt;1</v>
          </cell>
          <cell r="GE33" t="str">
            <v>&lt;1</v>
          </cell>
          <cell r="GF33" t="str">
            <v>&lt;1</v>
          </cell>
          <cell r="GG33" t="str">
            <v>&lt;0.001</v>
          </cell>
          <cell r="GH33" t="str">
            <v>&lt;0.02</v>
          </cell>
          <cell r="GI33" t="str">
            <v>&lt;50</v>
          </cell>
          <cell r="GJ33" t="str">
            <v>&lt;50</v>
          </cell>
          <cell r="GK33" t="str">
            <v>&lt;100</v>
          </cell>
          <cell r="GL33" t="str">
            <v>&lt;100</v>
          </cell>
          <cell r="GM33" t="str">
            <v>&lt;100</v>
          </cell>
          <cell r="GN33" t="str">
            <v>&lt;100</v>
          </cell>
          <cell r="GO33" t="str">
            <v>&lt;100</v>
          </cell>
          <cell r="GP33" t="str">
            <v>&lt;100</v>
          </cell>
          <cell r="GQ33" t="str">
            <v>&lt;50</v>
          </cell>
          <cell r="GR33" t="str">
            <v>7000</v>
          </cell>
          <cell r="GS33" t="str">
            <v>1300</v>
          </cell>
          <cell r="GT33" t="str">
            <v>&lt;0.1</v>
          </cell>
          <cell r="GU33" t="str">
            <v>&lt;0.1</v>
          </cell>
          <cell r="GV33" t="str">
            <v>&lt;0.1</v>
          </cell>
          <cell r="GW33" t="str">
            <v>&lt;0.1</v>
          </cell>
          <cell r="GX33" t="str">
            <v>&lt;0.1</v>
          </cell>
          <cell r="GY33" t="str">
            <v>&lt;0.1</v>
          </cell>
          <cell r="GZ33" t="str">
            <v>&lt;0.1</v>
          </cell>
          <cell r="HA33" t="str">
            <v>&lt;0.1</v>
          </cell>
          <cell r="HB33" t="str">
            <v>&lt;1</v>
          </cell>
          <cell r="HC33" t="str">
            <v>&lt;0.01</v>
          </cell>
          <cell r="HD33" t="str">
            <v>&lt;1</v>
          </cell>
          <cell r="HE33" t="str">
            <v>&lt;1</v>
          </cell>
          <cell r="HF33" t="str">
            <v>0.001</v>
          </cell>
          <cell r="HG33" t="str">
            <v>&lt;0.001</v>
          </cell>
          <cell r="HH33" t="str">
            <v>&lt;1</v>
          </cell>
        </row>
        <row r="34">
          <cell r="B34" t="str">
            <v>B_TB1 (12)</v>
          </cell>
          <cell r="C34" t="str">
            <v>Buttonderry</v>
          </cell>
          <cell r="D34" t="str">
            <v>S20-Oc20010</v>
          </cell>
          <cell r="E34" t="str">
            <v>B_TB1_081020</v>
          </cell>
          <cell r="F34" t="str">
            <v>B_TB1</v>
          </cell>
          <cell r="H34">
            <v>44116.49722222222</v>
          </cell>
          <cell r="I34" t="str">
            <v>749921</v>
          </cell>
          <cell r="J34" t="str">
            <v>Normal</v>
          </cell>
          <cell r="K34" t="str">
            <v>&lt;0.001</v>
          </cell>
          <cell r="L34" t="str">
            <v>&lt;0.003</v>
          </cell>
          <cell r="M34" t="str">
            <v>&lt;1</v>
          </cell>
          <cell r="N34" t="str">
            <v>&lt;1</v>
          </cell>
          <cell r="O34" t="str">
            <v>&lt;1</v>
          </cell>
          <cell r="P34" t="str">
            <v>&lt;1</v>
          </cell>
          <cell r="Q34" t="str">
            <v>&lt;0.01</v>
          </cell>
          <cell r="R34" t="str">
            <v>&lt;0.01</v>
          </cell>
          <cell r="S34" t="str">
            <v>7.04</v>
          </cell>
          <cell r="T34" t="str">
            <v>1620</v>
          </cell>
          <cell r="U34" t="str">
            <v>&lt;20</v>
          </cell>
          <cell r="V34" t="str">
            <v>870</v>
          </cell>
          <cell r="W34" t="str">
            <v>870</v>
          </cell>
          <cell r="X34" t="str">
            <v>&lt;10</v>
          </cell>
          <cell r="Y34" t="str">
            <v>5.1</v>
          </cell>
          <cell r="Z34" t="str">
            <v>&lt;0.02</v>
          </cell>
          <cell r="AA34" t="str">
            <v>22</v>
          </cell>
          <cell r="AB34" t="str">
            <v>&lt;1</v>
          </cell>
          <cell r="AC34" t="str">
            <v>&lt;1</v>
          </cell>
          <cell r="AD34" t="str">
            <v>&lt;1</v>
          </cell>
          <cell r="AE34" t="str">
            <v>&lt;2</v>
          </cell>
          <cell r="AF34" t="str">
            <v>&lt;1</v>
          </cell>
          <cell r="AG34" t="str">
            <v>&lt;3</v>
          </cell>
          <cell r="AH34">
            <v>0</v>
          </cell>
          <cell r="AI34" t="str">
            <v>2.23</v>
          </cell>
          <cell r="AJ34" t="str">
            <v>2.39</v>
          </cell>
          <cell r="AK34" t="str">
            <v>-121.6</v>
          </cell>
          <cell r="AL34" t="str">
            <v>18.9</v>
          </cell>
          <cell r="AM34" t="str">
            <v>26</v>
          </cell>
          <cell r="AN34" t="str">
            <v>&lt;0.001</v>
          </cell>
          <cell r="AO34" t="str">
            <v>&lt;50</v>
          </cell>
          <cell r="AP34" t="str">
            <v>&lt;20</v>
          </cell>
          <cell r="AQ34" t="str">
            <v>&lt;20</v>
          </cell>
          <cell r="AR34" t="str">
            <v>&lt;5</v>
          </cell>
          <cell r="AS34" t="str">
            <v>&lt;5</v>
          </cell>
          <cell r="AT34" t="str">
            <v>&lt;1</v>
          </cell>
          <cell r="AU34" t="str">
            <v>&lt;1</v>
          </cell>
          <cell r="AV34" t="str">
            <v>&lt;1</v>
          </cell>
          <cell r="AW34" t="str">
            <v>&lt;1</v>
          </cell>
          <cell r="AX34" t="str">
            <v>&lt;1</v>
          </cell>
          <cell r="AY34" t="str">
            <v>&lt;1</v>
          </cell>
          <cell r="AZ34" t="str">
            <v>&lt;1</v>
          </cell>
          <cell r="BA34" t="str">
            <v>&lt;1</v>
          </cell>
          <cell r="BB34" t="str">
            <v>&lt;1</v>
          </cell>
          <cell r="BC34" t="str">
            <v>&lt;1</v>
          </cell>
          <cell r="BD34" t="str">
            <v>&lt;1</v>
          </cell>
          <cell r="BE34" t="str">
            <v>&lt;1</v>
          </cell>
          <cell r="BF34" t="str">
            <v>&lt;1</v>
          </cell>
          <cell r="BG34" t="str">
            <v>&lt;1</v>
          </cell>
          <cell r="BH34" t="str">
            <v>&lt;1</v>
          </cell>
          <cell r="BI34" t="str">
            <v>&lt;1</v>
          </cell>
          <cell r="BJ34" t="str">
            <v>&lt;5</v>
          </cell>
          <cell r="BK34" t="str">
            <v>&lt;1</v>
          </cell>
          <cell r="BL34" t="str">
            <v>&lt;1</v>
          </cell>
          <cell r="BM34" t="str">
            <v>&lt;1</v>
          </cell>
          <cell r="BN34" t="str">
            <v>&lt;1</v>
          </cell>
          <cell r="BO34" t="str">
            <v>&lt;1</v>
          </cell>
          <cell r="BP34" t="str">
            <v>&lt;1</v>
          </cell>
          <cell r="BQ34" t="str">
            <v>&lt;1</v>
          </cell>
          <cell r="BR34" t="str">
            <v>&lt;1</v>
          </cell>
          <cell r="BS34" t="str">
            <v>&lt;1</v>
          </cell>
          <cell r="BT34" t="str">
            <v>&lt;1</v>
          </cell>
          <cell r="BU34" t="str">
            <v>&lt;1</v>
          </cell>
          <cell r="BV34" t="str">
            <v>&lt;1</v>
          </cell>
          <cell r="BW34" t="str">
            <v>&lt;1</v>
          </cell>
          <cell r="BX34" t="str">
            <v>&lt;1</v>
          </cell>
          <cell r="BY34" t="str">
            <v>&lt;1</v>
          </cell>
          <cell r="BZ34" t="str">
            <v>&lt;1</v>
          </cell>
          <cell r="CA34" t="str">
            <v>&lt;0.01</v>
          </cell>
          <cell r="CB34" t="str">
            <v>&lt;1</v>
          </cell>
          <cell r="CC34" t="str">
            <v>&lt;1</v>
          </cell>
          <cell r="CD34" t="str">
            <v>&lt;1</v>
          </cell>
          <cell r="CE34" t="str">
            <v>&lt;1</v>
          </cell>
          <cell r="CF34" t="str">
            <v>&lt;1</v>
          </cell>
          <cell r="CG34" t="str">
            <v>&lt;10</v>
          </cell>
          <cell r="CH34" t="str">
            <v>62</v>
          </cell>
          <cell r="CI34" t="str">
            <v>&lt;0.02</v>
          </cell>
          <cell r="CJ34" t="str">
            <v>1.5</v>
          </cell>
          <cell r="CK34" t="str">
            <v>140</v>
          </cell>
          <cell r="CL34" t="str">
            <v>&lt;5</v>
          </cell>
          <cell r="CM34" t="str">
            <v xml:space="preserve"> - </v>
          </cell>
          <cell r="CN34" t="str">
            <v>&lt;0.05</v>
          </cell>
          <cell r="CO34" t="str">
            <v xml:space="preserve"> - </v>
          </cell>
          <cell r="CP34" t="str">
            <v>0.001</v>
          </cell>
          <cell r="CQ34" t="str">
            <v xml:space="preserve"> - </v>
          </cell>
          <cell r="CR34" t="str">
            <v>0.2</v>
          </cell>
          <cell r="CS34" t="str">
            <v xml:space="preserve"> - </v>
          </cell>
          <cell r="CT34" t="str">
            <v>&lt;0.0002</v>
          </cell>
          <cell r="CU34" t="str">
            <v>130</v>
          </cell>
          <cell r="CV34" t="str">
            <v xml:space="preserve"> - </v>
          </cell>
          <cell r="CW34" t="str">
            <v>&lt;0.005</v>
          </cell>
          <cell r="CX34" t="str">
            <v>&lt;0.005</v>
          </cell>
          <cell r="CY34" t="str">
            <v xml:space="preserve"> - </v>
          </cell>
          <cell r="CZ34" t="str">
            <v>&lt;0.001</v>
          </cell>
          <cell r="DA34" t="str">
            <v xml:space="preserve"> - </v>
          </cell>
          <cell r="DB34" t="str">
            <v>&lt;0.001</v>
          </cell>
          <cell r="DC34" t="str">
            <v xml:space="preserve"> - </v>
          </cell>
          <cell r="DD34" t="str">
            <v>&lt;0.001</v>
          </cell>
          <cell r="DE34" t="str">
            <v xml:space="preserve"> - </v>
          </cell>
          <cell r="DF34" t="str">
            <v>&lt;0.001</v>
          </cell>
          <cell r="DG34" t="str">
            <v>31</v>
          </cell>
          <cell r="DH34" t="str">
            <v xml:space="preserve"> - </v>
          </cell>
          <cell r="DI34" t="str">
            <v>0.27</v>
          </cell>
          <cell r="DJ34" t="str">
            <v xml:space="preserve"> - </v>
          </cell>
          <cell r="DK34" t="str">
            <v>&lt;0.0001</v>
          </cell>
          <cell r="DL34" t="str">
            <v>0.08</v>
          </cell>
          <cell r="DM34" t="str">
            <v>17</v>
          </cell>
          <cell r="DN34" t="str">
            <v xml:space="preserve"> - </v>
          </cell>
          <cell r="DO34" t="str">
            <v>&lt;0.005</v>
          </cell>
          <cell r="DP34" t="str">
            <v>&lt;0.01</v>
          </cell>
          <cell r="DQ34" t="str">
            <v>&lt;0.01</v>
          </cell>
          <cell r="DR34" t="str">
            <v>&lt;0.01</v>
          </cell>
          <cell r="DS34" t="str">
            <v>&lt;0.01</v>
          </cell>
          <cell r="DT34" t="str">
            <v>&lt;0.01</v>
          </cell>
          <cell r="DU34" t="str">
            <v>&lt;0.01</v>
          </cell>
          <cell r="DV34" t="str">
            <v>&lt;0.01</v>
          </cell>
          <cell r="DW34" t="str">
            <v>&lt;0.01</v>
          </cell>
          <cell r="DX34" t="str">
            <v>&lt;0.01</v>
          </cell>
          <cell r="DY34" t="str">
            <v>&lt;0.01</v>
          </cell>
          <cell r="DZ34" t="str">
            <v>&lt;0.01</v>
          </cell>
          <cell r="EA34" t="str">
            <v>&lt;0.01</v>
          </cell>
          <cell r="EB34" t="str">
            <v>&lt;0.01</v>
          </cell>
          <cell r="EC34" t="str">
            <v>&lt;0.01</v>
          </cell>
          <cell r="ED34" t="str">
            <v>&lt;0.01</v>
          </cell>
          <cell r="EE34" t="str">
            <v>&lt;0.01</v>
          </cell>
          <cell r="EF34" t="str">
            <v>&lt;0.01</v>
          </cell>
          <cell r="EG34" t="str">
            <v>&lt;0.01</v>
          </cell>
          <cell r="EH34" t="str">
            <v>&lt;0.01</v>
          </cell>
          <cell r="EI34" t="str">
            <v>&lt;0.01</v>
          </cell>
          <cell r="EJ34" t="str">
            <v>&lt;0.01</v>
          </cell>
          <cell r="EK34" t="str">
            <v>&lt;0.01</v>
          </cell>
          <cell r="EL34" t="str">
            <v>&lt;0.0001</v>
          </cell>
          <cell r="EM34" t="str">
            <v>&lt;1</v>
          </cell>
          <cell r="EN34" t="str">
            <v>&lt;1</v>
          </cell>
          <cell r="EO34" t="str">
            <v>&lt;1</v>
          </cell>
          <cell r="EP34" t="str">
            <v>&lt;1</v>
          </cell>
          <cell r="EQ34" t="str">
            <v>&lt;1</v>
          </cell>
          <cell r="ER34" t="str">
            <v>&lt;1</v>
          </cell>
          <cell r="ES34" t="str">
            <v>&lt;0.001</v>
          </cell>
          <cell r="ET34" t="str">
            <v>&lt;1</v>
          </cell>
          <cell r="EU34" t="str">
            <v>&lt;1</v>
          </cell>
          <cell r="EV34" t="str">
            <v>&lt;1</v>
          </cell>
          <cell r="EW34" t="str">
            <v>&lt;1</v>
          </cell>
          <cell r="EX34" t="str">
            <v>&lt;1</v>
          </cell>
          <cell r="EY34" t="str">
            <v>&lt;1</v>
          </cell>
          <cell r="EZ34" t="str">
            <v>&lt;1</v>
          </cell>
          <cell r="FA34" t="str">
            <v>&lt;1</v>
          </cell>
          <cell r="FB34" t="str">
            <v>&lt;1</v>
          </cell>
          <cell r="FC34" t="str">
            <v>&lt;1</v>
          </cell>
          <cell r="FD34" t="str">
            <v>&lt;1</v>
          </cell>
          <cell r="FE34" t="str">
            <v>&lt;1</v>
          </cell>
          <cell r="FF34" t="str">
            <v>&lt;10</v>
          </cell>
          <cell r="FG34" t="str">
            <v>&lt;0.001</v>
          </cell>
          <cell r="FH34" t="str">
            <v>&lt;10</v>
          </cell>
          <cell r="FI34" t="str">
            <v>&lt;1</v>
          </cell>
          <cell r="FJ34" t="str">
            <v>&lt;10</v>
          </cell>
          <cell r="FK34" t="str">
            <v>&lt;1</v>
          </cell>
          <cell r="FL34" t="str">
            <v>&lt;1</v>
          </cell>
          <cell r="FM34" t="str">
            <v>&lt;1</v>
          </cell>
          <cell r="FN34" t="str">
            <v>&lt;1</v>
          </cell>
          <cell r="FO34" t="str">
            <v>&lt;1</v>
          </cell>
          <cell r="FP34" t="str">
            <v>&lt;1</v>
          </cell>
          <cell r="FQ34" t="str">
            <v>&lt;1</v>
          </cell>
          <cell r="FR34" t="str">
            <v>&lt;1</v>
          </cell>
          <cell r="FS34" t="str">
            <v>&lt;1</v>
          </cell>
          <cell r="FT34" t="str">
            <v>&lt;1</v>
          </cell>
          <cell r="FU34" t="str">
            <v>&lt;0.001</v>
          </cell>
          <cell r="FV34" t="str">
            <v>&lt;1</v>
          </cell>
          <cell r="FW34" t="str">
            <v>&lt;1</v>
          </cell>
          <cell r="FX34" t="str">
            <v>&lt;1</v>
          </cell>
          <cell r="FY34" t="str">
            <v>&lt;1</v>
          </cell>
          <cell r="FZ34" t="str">
            <v>&lt;1</v>
          </cell>
          <cell r="GA34" t="str">
            <v>&lt;1</v>
          </cell>
          <cell r="GB34" t="str">
            <v>&lt;1</v>
          </cell>
          <cell r="GC34" t="str">
            <v>&lt;1</v>
          </cell>
          <cell r="GD34" t="str">
            <v>&lt;1</v>
          </cell>
          <cell r="GE34" t="str">
            <v>&lt;1</v>
          </cell>
          <cell r="GF34" t="str">
            <v>&lt;1</v>
          </cell>
          <cell r="GG34" t="str">
            <v>&lt;0.001</v>
          </cell>
          <cell r="GH34" t="str">
            <v>&lt;0.02</v>
          </cell>
          <cell r="GI34" t="str">
            <v>&lt;50</v>
          </cell>
          <cell r="GJ34" t="str">
            <v>&lt;50</v>
          </cell>
          <cell r="GK34" t="str">
            <v>&lt;100</v>
          </cell>
          <cell r="GL34" t="str">
            <v>&lt;100</v>
          </cell>
          <cell r="GM34" t="str">
            <v>&lt;100</v>
          </cell>
          <cell r="GN34" t="str">
            <v>&lt;100</v>
          </cell>
          <cell r="GO34" t="str">
            <v>&lt;100</v>
          </cell>
          <cell r="GP34" t="str">
            <v>&lt;100</v>
          </cell>
          <cell r="GQ34" t="str">
            <v>&lt;50</v>
          </cell>
          <cell r="GR34" t="str">
            <v>870</v>
          </cell>
          <cell r="GS34" t="str">
            <v>320</v>
          </cell>
          <cell r="GT34" t="str">
            <v>&lt;0.1</v>
          </cell>
          <cell r="GU34" t="str">
            <v>&lt;0.1</v>
          </cell>
          <cell r="GV34" t="str">
            <v>&lt;0.1</v>
          </cell>
          <cell r="GW34" t="str">
            <v>&lt;0.1</v>
          </cell>
          <cell r="GX34" t="str">
            <v>&lt;0.1</v>
          </cell>
          <cell r="GY34" t="str">
            <v>&lt;0.1</v>
          </cell>
          <cell r="GZ34" t="str">
            <v>&lt;0.1</v>
          </cell>
          <cell r="HA34" t="str">
            <v>&lt;0.1</v>
          </cell>
          <cell r="HB34" t="str">
            <v>&lt;1</v>
          </cell>
          <cell r="HC34" t="str">
            <v>&lt;0.01</v>
          </cell>
          <cell r="HD34" t="str">
            <v>&lt;1</v>
          </cell>
          <cell r="HE34" t="str">
            <v>&lt;1</v>
          </cell>
          <cell r="HF34" t="str">
            <v>0.004</v>
          </cell>
          <cell r="HG34" t="str">
            <v>&lt;0.001</v>
          </cell>
          <cell r="HH34" t="str">
            <v>&lt;1</v>
          </cell>
        </row>
        <row r="35">
          <cell r="B35" t="str">
            <v>B_BT20</v>
          </cell>
          <cell r="C35" t="str">
            <v>Buttonderry</v>
          </cell>
          <cell r="D35" t="str">
            <v>S20-Oc23283</v>
          </cell>
          <cell r="E35" t="str">
            <v>B_BT20_121020</v>
          </cell>
          <cell r="F35" t="str">
            <v>B_BT20</v>
          </cell>
          <cell r="H35">
            <v>44116.583333333336</v>
          </cell>
          <cell r="I35" t="str">
            <v>750289</v>
          </cell>
          <cell r="J35" t="str">
            <v>Normal</v>
          </cell>
          <cell r="K35" t="str">
            <v>&lt;0.001</v>
          </cell>
          <cell r="L35" t="str">
            <v>&lt;0.003</v>
          </cell>
          <cell r="M35" t="str">
            <v>&lt;1</v>
          </cell>
          <cell r="N35" t="str">
            <v>&lt;1</v>
          </cell>
          <cell r="O35" t="str">
            <v>&lt;1</v>
          </cell>
          <cell r="P35" t="str">
            <v>&lt;1</v>
          </cell>
          <cell r="Q35" t="str">
            <v>&lt;0.01</v>
          </cell>
          <cell r="R35" t="str">
            <v>&lt;0.01</v>
          </cell>
          <cell r="S35" t="str">
            <v>6.29</v>
          </cell>
          <cell r="T35" t="str">
            <v>9236</v>
          </cell>
          <cell r="U35" t="str">
            <v>&lt;20</v>
          </cell>
          <cell r="V35" t="str">
            <v>440</v>
          </cell>
          <cell r="W35" t="str">
            <v>440</v>
          </cell>
          <cell r="X35" t="str">
            <v>&lt;10</v>
          </cell>
          <cell r="Y35" t="str">
            <v>&lt;0.01</v>
          </cell>
          <cell r="Z35" t="str">
            <v>0.07</v>
          </cell>
          <cell r="AA35" t="str">
            <v>12</v>
          </cell>
          <cell r="AB35" t="str">
            <v>&lt;1</v>
          </cell>
          <cell r="AC35" t="str">
            <v>&lt;1</v>
          </cell>
          <cell r="AD35" t="str">
            <v>&lt;1</v>
          </cell>
          <cell r="AE35" t="str">
            <v>&lt;2</v>
          </cell>
          <cell r="AF35" t="str">
            <v>&lt;1</v>
          </cell>
          <cell r="AG35" t="str">
            <v>&lt;3</v>
          </cell>
          <cell r="AH35">
            <v>0</v>
          </cell>
          <cell r="AI35" t="str">
            <v>1.75</v>
          </cell>
          <cell r="AJ35" t="str">
            <v>4.1</v>
          </cell>
          <cell r="AK35" t="str">
            <v>49.2</v>
          </cell>
          <cell r="AL35" t="str">
            <v>17.1</v>
          </cell>
          <cell r="AM35" t="str">
            <v>10</v>
          </cell>
          <cell r="AN35" t="str">
            <v>&lt;0.001</v>
          </cell>
          <cell r="AO35" t="str">
            <v>&lt;50</v>
          </cell>
          <cell r="AP35" t="str">
            <v>&lt;20</v>
          </cell>
          <cell r="AQ35" t="str">
            <v>&lt;20</v>
          </cell>
          <cell r="AR35" t="str">
            <v>&lt;5</v>
          </cell>
          <cell r="AS35" t="str">
            <v>&lt;5</v>
          </cell>
          <cell r="AT35" t="str">
            <v>&lt;1</v>
          </cell>
          <cell r="AU35" t="str">
            <v>&lt;1</v>
          </cell>
          <cell r="AV35" t="str">
            <v>&lt;1</v>
          </cell>
          <cell r="AW35" t="str">
            <v>&lt;1</v>
          </cell>
          <cell r="AX35" t="str">
            <v>&lt;1</v>
          </cell>
          <cell r="AY35" t="str">
            <v>&lt;1</v>
          </cell>
          <cell r="AZ35" t="str">
            <v>&lt;1</v>
          </cell>
          <cell r="BA35" t="str">
            <v>&lt;1</v>
          </cell>
          <cell r="BB35" t="str">
            <v>&lt;1</v>
          </cell>
          <cell r="BC35" t="str">
            <v>&lt;1</v>
          </cell>
          <cell r="BD35" t="str">
            <v>&lt;1</v>
          </cell>
          <cell r="BE35" t="str">
            <v>&lt;1</v>
          </cell>
          <cell r="BF35" t="str">
            <v>&lt;1</v>
          </cell>
          <cell r="BG35" t="str">
            <v>&lt;1</v>
          </cell>
          <cell r="BH35" t="str">
            <v>&lt;1</v>
          </cell>
          <cell r="BI35" t="str">
            <v>&lt;1</v>
          </cell>
          <cell r="BJ35" t="str">
            <v>&lt;5</v>
          </cell>
          <cell r="BK35" t="str">
            <v>&lt;1</v>
          </cell>
          <cell r="BL35" t="str">
            <v>&lt;1</v>
          </cell>
          <cell r="BM35" t="str">
            <v>&lt;1</v>
          </cell>
          <cell r="BN35" t="str">
            <v>&lt;1</v>
          </cell>
          <cell r="BO35" t="str">
            <v>&lt;1</v>
          </cell>
          <cell r="BP35" t="str">
            <v>&lt;1</v>
          </cell>
          <cell r="BQ35" t="str">
            <v>&lt;1</v>
          </cell>
          <cell r="BR35" t="str">
            <v>&lt;1</v>
          </cell>
          <cell r="BS35" t="str">
            <v>&lt;1</v>
          </cell>
          <cell r="BT35" t="str">
            <v>&lt;1</v>
          </cell>
          <cell r="BU35" t="str">
            <v>&lt;1</v>
          </cell>
          <cell r="BV35" t="str">
            <v>&lt;1</v>
          </cell>
          <cell r="BW35" t="str">
            <v>&lt;1</v>
          </cell>
          <cell r="BX35" t="str">
            <v>&lt;1</v>
          </cell>
          <cell r="BY35" t="str">
            <v>&lt;1</v>
          </cell>
          <cell r="BZ35" t="str">
            <v>&lt;1</v>
          </cell>
          <cell r="CA35" t="str">
            <v>&lt;0.01</v>
          </cell>
          <cell r="CB35" t="str">
            <v>&lt;1</v>
          </cell>
          <cell r="CC35" t="str">
            <v>&lt;1</v>
          </cell>
          <cell r="CD35" t="str">
            <v>&lt;1</v>
          </cell>
          <cell r="CE35" t="str">
            <v>&lt;1</v>
          </cell>
          <cell r="CF35" t="str">
            <v>&lt;1</v>
          </cell>
          <cell r="CG35" t="str">
            <v>&lt;5</v>
          </cell>
          <cell r="CH35" t="str">
            <v>3000</v>
          </cell>
          <cell r="CI35" t="str">
            <v>&lt;0.02</v>
          </cell>
          <cell r="CJ35" t="str">
            <v>&lt;0.5</v>
          </cell>
          <cell r="CK35" t="str">
            <v>2200</v>
          </cell>
          <cell r="CL35" t="str">
            <v>380</v>
          </cell>
          <cell r="CM35" t="str">
            <v xml:space="preserve"> - </v>
          </cell>
          <cell r="CN35" t="str">
            <v>&lt;0.05</v>
          </cell>
          <cell r="CO35" t="str">
            <v xml:space="preserve"> - </v>
          </cell>
          <cell r="CP35" t="str">
            <v>&lt;0.001</v>
          </cell>
          <cell r="CQ35" t="str">
            <v xml:space="preserve"> - </v>
          </cell>
          <cell r="CR35" t="str">
            <v>0.18</v>
          </cell>
          <cell r="CS35" t="str">
            <v xml:space="preserve"> - </v>
          </cell>
          <cell r="CT35" t="str">
            <v>&lt;0.0002</v>
          </cell>
          <cell r="CU35" t="str">
            <v>45</v>
          </cell>
          <cell r="CV35" t="str">
            <v>&lt;0.005</v>
          </cell>
          <cell r="CW35" t="str">
            <v xml:space="preserve"> - </v>
          </cell>
          <cell r="CX35" t="str">
            <v xml:space="preserve"> - </v>
          </cell>
          <cell r="CY35" t="str">
            <v xml:space="preserve"> - </v>
          </cell>
          <cell r="CZ35" t="str">
            <v>0.005</v>
          </cell>
          <cell r="DA35" t="str">
            <v xml:space="preserve"> - </v>
          </cell>
          <cell r="DB35" t="str">
            <v>&lt;0.001</v>
          </cell>
          <cell r="DC35" t="str">
            <v xml:space="preserve"> - </v>
          </cell>
          <cell r="DD35" t="str">
            <v>&lt;0.001</v>
          </cell>
          <cell r="DE35" t="str">
            <v xml:space="preserve"> - </v>
          </cell>
          <cell r="DF35" t="str">
            <v>&lt;0.001</v>
          </cell>
          <cell r="DG35" t="str">
            <v>250</v>
          </cell>
          <cell r="DH35" t="str">
            <v xml:space="preserve"> - </v>
          </cell>
          <cell r="DI35" t="str">
            <v>0.9</v>
          </cell>
          <cell r="DJ35" t="str">
            <v xml:space="preserve"> - </v>
          </cell>
          <cell r="DK35" t="str">
            <v>&lt;0.0001</v>
          </cell>
          <cell r="DL35" t="str">
            <v>0.03</v>
          </cell>
          <cell r="DM35" t="str">
            <v>12</v>
          </cell>
          <cell r="DN35" t="str">
            <v xml:space="preserve"> - </v>
          </cell>
          <cell r="DO35" t="str">
            <v>0.018</v>
          </cell>
          <cell r="DP35" t="str">
            <v>&lt;0.01</v>
          </cell>
          <cell r="DQ35" t="str">
            <v>&lt;0.01</v>
          </cell>
          <cell r="DR35" t="str">
            <v>&lt;0.01</v>
          </cell>
          <cell r="DS35" t="str">
            <v>&lt;0.01</v>
          </cell>
          <cell r="DT35" t="str">
            <v>&lt;0.01</v>
          </cell>
          <cell r="DU35" t="str">
            <v>&lt;0.01</v>
          </cell>
          <cell r="DV35" t="str">
            <v>&lt;0.01</v>
          </cell>
          <cell r="DW35" t="str">
            <v>&lt;0.01</v>
          </cell>
          <cell r="DX35" t="str">
            <v>&lt;0.01</v>
          </cell>
          <cell r="DY35" t="str">
            <v>&lt;0.01</v>
          </cell>
          <cell r="DZ35" t="str">
            <v>&lt;0.01</v>
          </cell>
          <cell r="EA35" t="str">
            <v>&lt;0.01</v>
          </cell>
          <cell r="EB35" t="str">
            <v>&lt;0.01</v>
          </cell>
          <cell r="EC35" t="str">
            <v>&lt;0.01</v>
          </cell>
          <cell r="ED35" t="str">
            <v>&lt;0.01</v>
          </cell>
          <cell r="EE35" t="str">
            <v>&lt;0.01</v>
          </cell>
          <cell r="EF35" t="str">
            <v>&lt;0.01</v>
          </cell>
          <cell r="EG35" t="str">
            <v>&lt;0.01</v>
          </cell>
          <cell r="EH35" t="str">
            <v>&lt;0.01</v>
          </cell>
          <cell r="EI35" t="str">
            <v>&lt;0.01</v>
          </cell>
          <cell r="EJ35" t="str">
            <v>&lt;0.01</v>
          </cell>
          <cell r="EK35" t="str">
            <v>&lt;0.01</v>
          </cell>
          <cell r="EL35" t="str">
            <v>&lt;0.0001</v>
          </cell>
          <cell r="EM35" t="str">
            <v>&lt;1</v>
          </cell>
          <cell r="EN35" t="str">
            <v>&lt;1</v>
          </cell>
          <cell r="EO35" t="str">
            <v>&lt;1</v>
          </cell>
          <cell r="EP35" t="str">
            <v>&lt;1</v>
          </cell>
          <cell r="EQ35" t="str">
            <v>&lt;1</v>
          </cell>
          <cell r="ER35" t="str">
            <v>&lt;1</v>
          </cell>
          <cell r="ES35" t="str">
            <v>&lt;0.001</v>
          </cell>
          <cell r="ET35" t="str">
            <v>&lt;1</v>
          </cell>
          <cell r="EU35" t="str">
            <v>&lt;1</v>
          </cell>
          <cell r="EV35" t="str">
            <v>&lt;1</v>
          </cell>
          <cell r="EW35" t="str">
            <v>&lt;1</v>
          </cell>
          <cell r="EX35" t="str">
            <v>&lt;1</v>
          </cell>
          <cell r="EY35" t="str">
            <v>&lt;1</v>
          </cell>
          <cell r="EZ35" t="str">
            <v>&lt;1</v>
          </cell>
          <cell r="FA35" t="str">
            <v>&lt;1</v>
          </cell>
          <cell r="FB35" t="str">
            <v>&lt;1</v>
          </cell>
          <cell r="FC35" t="str">
            <v>&lt;1</v>
          </cell>
          <cell r="FD35" t="str">
            <v>&lt;1</v>
          </cell>
          <cell r="FE35" t="str">
            <v>&lt;1</v>
          </cell>
          <cell r="FF35" t="str">
            <v>&lt;10</v>
          </cell>
          <cell r="FG35" t="str">
            <v>&lt;0.001</v>
          </cell>
          <cell r="FH35" t="str">
            <v>&lt;10</v>
          </cell>
          <cell r="FI35" t="str">
            <v>&lt;1</v>
          </cell>
          <cell r="FJ35" t="str">
            <v>&lt;10</v>
          </cell>
          <cell r="FK35" t="str">
            <v>&lt;1</v>
          </cell>
          <cell r="FL35" t="str">
            <v>&lt;1</v>
          </cell>
          <cell r="FM35" t="str">
            <v>&lt;1</v>
          </cell>
          <cell r="FN35" t="str">
            <v>&lt;1</v>
          </cell>
          <cell r="FO35" t="str">
            <v>&lt;1</v>
          </cell>
          <cell r="FP35" t="str">
            <v>&lt;1</v>
          </cell>
          <cell r="FQ35" t="str">
            <v>&lt;1</v>
          </cell>
          <cell r="FR35" t="str">
            <v>&lt;1</v>
          </cell>
          <cell r="FS35" t="str">
            <v>&lt;1</v>
          </cell>
          <cell r="FT35" t="str">
            <v>&lt;1</v>
          </cell>
          <cell r="FU35" t="str">
            <v>&lt;0.001</v>
          </cell>
          <cell r="FV35" t="str">
            <v>&lt;1</v>
          </cell>
          <cell r="FW35" t="str">
            <v>&lt;1</v>
          </cell>
          <cell r="FX35" t="str">
            <v>&lt;1</v>
          </cell>
          <cell r="FY35" t="str">
            <v>&lt;1</v>
          </cell>
          <cell r="FZ35" t="str">
            <v>&lt;1</v>
          </cell>
          <cell r="GA35" t="str">
            <v>&lt;1</v>
          </cell>
          <cell r="GB35" t="str">
            <v>&lt;1</v>
          </cell>
          <cell r="GC35" t="str">
            <v>&lt;1</v>
          </cell>
          <cell r="GD35" t="str">
            <v>&lt;1</v>
          </cell>
          <cell r="GE35" t="str">
            <v>&lt;1</v>
          </cell>
          <cell r="GF35" t="str">
            <v>&lt;1</v>
          </cell>
          <cell r="GG35" t="str">
            <v>&lt;0.001</v>
          </cell>
          <cell r="GH35" t="str">
            <v>&lt;0.02</v>
          </cell>
          <cell r="GI35" t="str">
            <v>&lt;50</v>
          </cell>
          <cell r="GJ35" t="str">
            <v>&lt;50</v>
          </cell>
          <cell r="GK35" t="str">
            <v>&lt;100</v>
          </cell>
          <cell r="GL35" t="str">
            <v>&lt;100</v>
          </cell>
          <cell r="GM35" t="str">
            <v>&lt;100</v>
          </cell>
          <cell r="GN35" t="str">
            <v>&lt;100</v>
          </cell>
          <cell r="GO35" t="str">
            <v>&lt;100</v>
          </cell>
          <cell r="GP35" t="str">
            <v>&lt;100</v>
          </cell>
          <cell r="GQ35" t="str">
            <v>&lt;50</v>
          </cell>
          <cell r="GR35" t="str">
            <v>5500</v>
          </cell>
          <cell r="GS35" t="str">
            <v>97</v>
          </cell>
          <cell r="GT35" t="str">
            <v>&lt;0.1</v>
          </cell>
          <cell r="GU35" t="str">
            <v>&lt;0.1</v>
          </cell>
          <cell r="GV35" t="str">
            <v>&lt;0.1</v>
          </cell>
          <cell r="GW35" t="str">
            <v>&lt;0.1</v>
          </cell>
          <cell r="GX35" t="str">
            <v>&lt;0.1</v>
          </cell>
          <cell r="GY35" t="str">
            <v>&lt;0.1</v>
          </cell>
          <cell r="GZ35" t="str">
            <v>&lt;0.1</v>
          </cell>
          <cell r="HA35" t="str">
            <v>&lt;0.1</v>
          </cell>
          <cell r="HB35" t="str">
            <v>&lt;1</v>
          </cell>
          <cell r="HC35" t="str">
            <v>&lt;0.01</v>
          </cell>
          <cell r="HD35" t="str">
            <v>&lt;1</v>
          </cell>
          <cell r="HE35" t="str">
            <v>&lt;1</v>
          </cell>
          <cell r="HF35" t="str">
            <v>&lt;0.001</v>
          </cell>
          <cell r="HG35" t="str">
            <v>&lt;0.001</v>
          </cell>
          <cell r="HH35" t="str">
            <v>&lt;1</v>
          </cell>
        </row>
        <row r="36">
          <cell r="B36" t="str">
            <v>B_BT19 (5)</v>
          </cell>
          <cell r="C36" t="str">
            <v>Buttonderry</v>
          </cell>
          <cell r="D36" t="str">
            <v>S20-Oc23284</v>
          </cell>
          <cell r="E36" t="str">
            <v>B_BT19_121020</v>
          </cell>
          <cell r="F36" t="str">
            <v>B_BT19</v>
          </cell>
          <cell r="H36">
            <v>44116.538194444445</v>
          </cell>
          <cell r="I36" t="str">
            <v>750289</v>
          </cell>
          <cell r="J36" t="str">
            <v>Normal</v>
          </cell>
          <cell r="K36" t="str">
            <v>&lt;0.001</v>
          </cell>
          <cell r="L36" t="str">
            <v>&lt;0.003</v>
          </cell>
          <cell r="M36" t="str">
            <v>&lt;1</v>
          </cell>
          <cell r="N36" t="str">
            <v>&lt;1</v>
          </cell>
          <cell r="O36" t="str">
            <v>&lt;1</v>
          </cell>
          <cell r="P36" t="str">
            <v>&lt;1</v>
          </cell>
          <cell r="Q36" t="str">
            <v>&lt;0.01</v>
          </cell>
          <cell r="R36" t="str">
            <v>&lt;0.01</v>
          </cell>
          <cell r="S36" t="str">
            <v>6.53</v>
          </cell>
          <cell r="T36">
            <v>12555</v>
          </cell>
          <cell r="U36" t="str">
            <v>&lt;20</v>
          </cell>
          <cell r="V36" t="str">
            <v>670</v>
          </cell>
          <cell r="W36" t="str">
            <v>670</v>
          </cell>
          <cell r="X36" t="str">
            <v>&lt;10</v>
          </cell>
          <cell r="Y36" t="str">
            <v>0.07</v>
          </cell>
          <cell r="Z36" t="str">
            <v>&lt;0.02</v>
          </cell>
          <cell r="AA36" t="str">
            <v>9.1</v>
          </cell>
          <cell r="AB36" t="str">
            <v>&lt;1</v>
          </cell>
          <cell r="AC36" t="str">
            <v>&lt;1</v>
          </cell>
          <cell r="AD36" t="str">
            <v>&lt;1</v>
          </cell>
          <cell r="AE36" t="str">
            <v>&lt;2</v>
          </cell>
          <cell r="AF36" t="str">
            <v>&lt;1</v>
          </cell>
          <cell r="AG36" t="str">
            <v>&lt;3</v>
          </cell>
          <cell r="AH36">
            <v>0</v>
          </cell>
          <cell r="AI36" t="str">
            <v>1.05</v>
          </cell>
          <cell r="AJ36" t="str">
            <v>2.45</v>
          </cell>
          <cell r="AK36" t="str">
            <v>3.4</v>
          </cell>
          <cell r="AL36" t="str">
            <v>17.8</v>
          </cell>
          <cell r="AM36" t="str">
            <v>30</v>
          </cell>
          <cell r="AN36" t="str">
            <v>&lt;0.001</v>
          </cell>
          <cell r="AO36" t="str">
            <v>&lt;50</v>
          </cell>
          <cell r="AP36" t="str">
            <v>&lt;20</v>
          </cell>
          <cell r="AQ36" t="str">
            <v>&lt;20</v>
          </cell>
          <cell r="AR36" t="str">
            <v>&lt;5</v>
          </cell>
          <cell r="AS36" t="str">
            <v>&lt;5</v>
          </cell>
          <cell r="AT36" t="str">
            <v>&lt;1</v>
          </cell>
          <cell r="AU36" t="str">
            <v>&lt;1</v>
          </cell>
          <cell r="AV36" t="str">
            <v>&lt;1</v>
          </cell>
          <cell r="AW36" t="str">
            <v>&lt;1</v>
          </cell>
          <cell r="AX36" t="str">
            <v>&lt;1</v>
          </cell>
          <cell r="AY36" t="str">
            <v>&lt;1</v>
          </cell>
          <cell r="AZ36" t="str">
            <v>&lt;1</v>
          </cell>
          <cell r="BA36" t="str">
            <v>&lt;1</v>
          </cell>
          <cell r="BB36" t="str">
            <v>&lt;1</v>
          </cell>
          <cell r="BC36" t="str">
            <v>&lt;1</v>
          </cell>
          <cell r="BD36" t="str">
            <v>&lt;1</v>
          </cell>
          <cell r="BE36" t="str">
            <v>&lt;1</v>
          </cell>
          <cell r="BF36" t="str">
            <v>&lt;1</v>
          </cell>
          <cell r="BG36" t="str">
            <v>&lt;1</v>
          </cell>
          <cell r="BH36" t="str">
            <v>&lt;1</v>
          </cell>
          <cell r="BI36" t="str">
            <v>&lt;1</v>
          </cell>
          <cell r="BJ36" t="str">
            <v>&lt;5</v>
          </cell>
          <cell r="BK36" t="str">
            <v>&lt;1</v>
          </cell>
          <cell r="BL36" t="str">
            <v>&lt;1</v>
          </cell>
          <cell r="BM36" t="str">
            <v>&lt;1</v>
          </cell>
          <cell r="BN36" t="str">
            <v>&lt;1</v>
          </cell>
          <cell r="BO36" t="str">
            <v>&lt;1</v>
          </cell>
          <cell r="BP36" t="str">
            <v>&lt;1</v>
          </cell>
          <cell r="BQ36" t="str">
            <v>&lt;1</v>
          </cell>
          <cell r="BR36" t="str">
            <v>&lt;1</v>
          </cell>
          <cell r="BS36" t="str">
            <v>&lt;1</v>
          </cell>
          <cell r="BT36" t="str">
            <v>&lt;1</v>
          </cell>
          <cell r="BU36" t="str">
            <v>&lt;1</v>
          </cell>
          <cell r="BV36" t="str">
            <v>&lt;1</v>
          </cell>
          <cell r="BW36" t="str">
            <v>&lt;1</v>
          </cell>
          <cell r="BX36" t="str">
            <v>&lt;1</v>
          </cell>
          <cell r="BY36" t="str">
            <v>&lt;1</v>
          </cell>
          <cell r="BZ36" t="str">
            <v>&lt;1</v>
          </cell>
          <cell r="CA36" t="str">
            <v>&lt;0.01</v>
          </cell>
          <cell r="CB36" t="str">
            <v>&lt;1</v>
          </cell>
          <cell r="CC36" t="str">
            <v>&lt;1</v>
          </cell>
          <cell r="CD36" t="str">
            <v>&lt;1</v>
          </cell>
          <cell r="CE36" t="str">
            <v>&lt;1</v>
          </cell>
          <cell r="CF36" t="str">
            <v>&lt;1</v>
          </cell>
          <cell r="CG36" t="str">
            <v>&lt;5</v>
          </cell>
          <cell r="CH36" t="str">
            <v>3400</v>
          </cell>
          <cell r="CI36" t="str">
            <v>&lt;0.02</v>
          </cell>
          <cell r="CJ36" t="str">
            <v>&lt;0.5</v>
          </cell>
          <cell r="CK36" t="str">
            <v>2600</v>
          </cell>
          <cell r="CL36" t="str">
            <v>380</v>
          </cell>
          <cell r="CM36" t="str">
            <v xml:space="preserve"> - </v>
          </cell>
          <cell r="CN36" t="str">
            <v>&lt;0.05</v>
          </cell>
          <cell r="CO36" t="str">
            <v xml:space="preserve"> - </v>
          </cell>
          <cell r="CP36" t="str">
            <v>&lt;0.001</v>
          </cell>
          <cell r="CQ36" t="str">
            <v xml:space="preserve"> - </v>
          </cell>
          <cell r="CR36" t="str">
            <v>0.04</v>
          </cell>
          <cell r="CS36" t="str">
            <v xml:space="preserve"> - </v>
          </cell>
          <cell r="CT36" t="str">
            <v>&lt;0.0002</v>
          </cell>
          <cell r="CU36" t="str">
            <v>65</v>
          </cell>
          <cell r="CV36" t="str">
            <v>&lt;0.005</v>
          </cell>
          <cell r="CW36" t="str">
            <v xml:space="preserve"> - </v>
          </cell>
          <cell r="CX36" t="str">
            <v xml:space="preserve"> - </v>
          </cell>
          <cell r="CY36" t="str">
            <v xml:space="preserve"> - </v>
          </cell>
          <cell r="CZ36" t="str">
            <v>0.021</v>
          </cell>
          <cell r="DA36" t="str">
            <v xml:space="preserve"> - </v>
          </cell>
          <cell r="DB36" t="str">
            <v>&lt;0.001</v>
          </cell>
          <cell r="DC36" t="str">
            <v xml:space="preserve"> - </v>
          </cell>
          <cell r="DD36" t="str">
            <v>&lt;0.001</v>
          </cell>
          <cell r="DE36" t="str">
            <v xml:space="preserve"> - </v>
          </cell>
          <cell r="DF36" t="str">
            <v>&lt;0.001</v>
          </cell>
          <cell r="DG36" t="str">
            <v>240</v>
          </cell>
          <cell r="DH36" t="str">
            <v xml:space="preserve"> - </v>
          </cell>
          <cell r="DI36" t="str">
            <v>2.7</v>
          </cell>
          <cell r="DJ36" t="str">
            <v xml:space="preserve"> - </v>
          </cell>
          <cell r="DK36" t="str">
            <v>&lt;0.0001</v>
          </cell>
          <cell r="DL36" t="str">
            <v>0.05</v>
          </cell>
          <cell r="DM36" t="str">
            <v>15</v>
          </cell>
          <cell r="DN36" t="str">
            <v xml:space="preserve"> - </v>
          </cell>
          <cell r="DO36" t="str">
            <v>0.009</v>
          </cell>
          <cell r="DP36" t="str">
            <v>&lt;0.01</v>
          </cell>
          <cell r="DQ36" t="str">
            <v>&lt;0.01</v>
          </cell>
          <cell r="DR36" t="str">
            <v>&lt;0.01</v>
          </cell>
          <cell r="DS36" t="str">
            <v>&lt;0.01</v>
          </cell>
          <cell r="DT36" t="str">
            <v>&lt;0.01</v>
          </cell>
          <cell r="DU36" t="str">
            <v>&lt;0.01</v>
          </cell>
          <cell r="DV36" t="str">
            <v>&lt;0.01</v>
          </cell>
          <cell r="DW36" t="str">
            <v>&lt;0.01</v>
          </cell>
          <cell r="DX36" t="str">
            <v>&lt;0.01</v>
          </cell>
          <cell r="DY36" t="str">
            <v>&lt;0.01</v>
          </cell>
          <cell r="DZ36" t="str">
            <v>&lt;0.01</v>
          </cell>
          <cell r="EA36" t="str">
            <v>&lt;0.01</v>
          </cell>
          <cell r="EB36" t="str">
            <v>&lt;0.01</v>
          </cell>
          <cell r="EC36" t="str">
            <v>&lt;0.01</v>
          </cell>
          <cell r="ED36" t="str">
            <v>&lt;0.01</v>
          </cell>
          <cell r="EE36" t="str">
            <v>&lt;0.01</v>
          </cell>
          <cell r="EF36" t="str">
            <v>&lt;0.01</v>
          </cell>
          <cell r="EG36" t="str">
            <v>&lt;0.01</v>
          </cell>
          <cell r="EH36" t="str">
            <v>&lt;0.01</v>
          </cell>
          <cell r="EI36" t="str">
            <v>&lt;0.01</v>
          </cell>
          <cell r="EJ36" t="str">
            <v>&lt;0.01</v>
          </cell>
          <cell r="EK36" t="str">
            <v>&lt;0.01</v>
          </cell>
          <cell r="EL36" t="str">
            <v>&lt;0.0001</v>
          </cell>
          <cell r="EM36" t="str">
            <v>&lt;1</v>
          </cell>
          <cell r="EN36" t="str">
            <v>&lt;1</v>
          </cell>
          <cell r="EO36" t="str">
            <v>&lt;1</v>
          </cell>
          <cell r="EP36" t="str">
            <v>&lt;1</v>
          </cell>
          <cell r="EQ36" t="str">
            <v>&lt;1</v>
          </cell>
          <cell r="ER36" t="str">
            <v>&lt;1</v>
          </cell>
          <cell r="ES36" t="str">
            <v>&lt;0.001</v>
          </cell>
          <cell r="ET36" t="str">
            <v>&lt;1</v>
          </cell>
          <cell r="EU36" t="str">
            <v>&lt;1</v>
          </cell>
          <cell r="EV36" t="str">
            <v>&lt;1</v>
          </cell>
          <cell r="EW36" t="str">
            <v>&lt;1</v>
          </cell>
          <cell r="EX36" t="str">
            <v>&lt;1</v>
          </cell>
          <cell r="EY36" t="str">
            <v>&lt;1</v>
          </cell>
          <cell r="EZ36" t="str">
            <v>&lt;1</v>
          </cell>
          <cell r="FA36" t="str">
            <v>&lt;1</v>
          </cell>
          <cell r="FB36" t="str">
            <v>&lt;1</v>
          </cell>
          <cell r="FC36" t="str">
            <v>&lt;1</v>
          </cell>
          <cell r="FD36" t="str">
            <v>&lt;1</v>
          </cell>
          <cell r="FE36" t="str">
            <v>&lt;1</v>
          </cell>
          <cell r="FF36" t="str">
            <v>&lt;10</v>
          </cell>
          <cell r="FG36" t="str">
            <v>&lt;0.001</v>
          </cell>
          <cell r="FH36" t="str">
            <v>&lt;10</v>
          </cell>
          <cell r="FI36" t="str">
            <v>&lt;1</v>
          </cell>
          <cell r="FJ36" t="str">
            <v>&lt;10</v>
          </cell>
          <cell r="FK36" t="str">
            <v>&lt;1</v>
          </cell>
          <cell r="FL36" t="str">
            <v>&lt;1</v>
          </cell>
          <cell r="FM36" t="str">
            <v>&lt;1</v>
          </cell>
          <cell r="FN36" t="str">
            <v>&lt;1</v>
          </cell>
          <cell r="FO36" t="str">
            <v>&lt;1</v>
          </cell>
          <cell r="FP36" t="str">
            <v>&lt;1</v>
          </cell>
          <cell r="FQ36" t="str">
            <v>&lt;1</v>
          </cell>
          <cell r="FR36" t="str">
            <v>&lt;1</v>
          </cell>
          <cell r="FS36" t="str">
            <v>&lt;1</v>
          </cell>
          <cell r="FT36" t="str">
            <v>&lt;1</v>
          </cell>
          <cell r="FU36" t="str">
            <v>&lt;0.001</v>
          </cell>
          <cell r="FV36" t="str">
            <v>&lt;1</v>
          </cell>
          <cell r="FW36" t="str">
            <v>&lt;1</v>
          </cell>
          <cell r="FX36" t="str">
            <v>&lt;1</v>
          </cell>
          <cell r="FY36" t="str">
            <v>&lt;1</v>
          </cell>
          <cell r="FZ36" t="str">
            <v>&lt;1</v>
          </cell>
          <cell r="GA36" t="str">
            <v>&lt;1</v>
          </cell>
          <cell r="GB36" t="str">
            <v>&lt;1</v>
          </cell>
          <cell r="GC36" t="str">
            <v>&lt;1</v>
          </cell>
          <cell r="GD36" t="str">
            <v>&lt;1</v>
          </cell>
          <cell r="GE36" t="str">
            <v>&lt;1</v>
          </cell>
          <cell r="GF36" t="str">
            <v>&lt;1</v>
          </cell>
          <cell r="GG36" t="str">
            <v>&lt;0.001</v>
          </cell>
          <cell r="GH36" t="str">
            <v>&lt;0.02</v>
          </cell>
          <cell r="GI36" t="str">
            <v>&lt;50</v>
          </cell>
          <cell r="GJ36" t="str">
            <v>&lt;50</v>
          </cell>
          <cell r="GK36" t="str">
            <v>200</v>
          </cell>
          <cell r="GL36" t="str">
            <v>300</v>
          </cell>
          <cell r="GM36" t="str">
            <v>200</v>
          </cell>
          <cell r="GN36" t="str">
            <v>100</v>
          </cell>
          <cell r="GO36" t="str">
            <v>400</v>
          </cell>
          <cell r="GP36" t="str">
            <v>400</v>
          </cell>
          <cell r="GQ36" t="str">
            <v>&lt;50</v>
          </cell>
          <cell r="GR36" t="str">
            <v>6500</v>
          </cell>
          <cell r="GS36" t="str">
            <v>220</v>
          </cell>
          <cell r="GT36" t="str">
            <v>&lt;0.1</v>
          </cell>
          <cell r="GU36" t="str">
            <v>&lt;0.1</v>
          </cell>
          <cell r="GV36" t="str">
            <v>&lt;0.1</v>
          </cell>
          <cell r="GW36" t="str">
            <v>&lt;0.1</v>
          </cell>
          <cell r="GX36" t="str">
            <v>&lt;0.1</v>
          </cell>
          <cell r="GY36" t="str">
            <v>&lt;0.1</v>
          </cell>
          <cell r="GZ36" t="str">
            <v>&lt;0.1</v>
          </cell>
          <cell r="HA36" t="str">
            <v>&lt;0.1</v>
          </cell>
          <cell r="HB36" t="str">
            <v>&lt;1</v>
          </cell>
          <cell r="HC36" t="str">
            <v>&lt;0.01</v>
          </cell>
          <cell r="HD36" t="str">
            <v>&lt;1</v>
          </cell>
          <cell r="HE36" t="str">
            <v>&lt;1</v>
          </cell>
          <cell r="HF36" t="str">
            <v>&lt;0.001</v>
          </cell>
          <cell r="HG36" t="str">
            <v>&lt;0.001</v>
          </cell>
          <cell r="HH36" t="str">
            <v>&lt;1</v>
          </cell>
        </row>
        <row r="37">
          <cell r="B37" t="str">
            <v>B_TB2 (13)</v>
          </cell>
          <cell r="C37" t="str">
            <v>Buttonderry</v>
          </cell>
          <cell r="D37" t="str">
            <v>S20-Oc23285</v>
          </cell>
          <cell r="E37" t="str">
            <v>B_TB2_121020</v>
          </cell>
          <cell r="F37" t="str">
            <v>B_TB2</v>
          </cell>
          <cell r="H37">
            <v>44116.329861111109</v>
          </cell>
          <cell r="I37" t="str">
            <v>750289</v>
          </cell>
          <cell r="J37" t="str">
            <v>Normal</v>
          </cell>
          <cell r="K37" t="str">
            <v>&lt;0.001</v>
          </cell>
          <cell r="L37" t="str">
            <v>&lt;0.003</v>
          </cell>
          <cell r="M37" t="str">
            <v>&lt;1</v>
          </cell>
          <cell r="N37" t="str">
            <v>&lt;1</v>
          </cell>
          <cell r="O37" t="str">
            <v>&lt;1</v>
          </cell>
          <cell r="P37" t="str">
            <v>&lt;1</v>
          </cell>
          <cell r="Q37" t="str">
            <v>&lt;0.01</v>
          </cell>
          <cell r="R37" t="str">
            <v>&lt;0.01</v>
          </cell>
          <cell r="S37" t="str">
            <v>6.15</v>
          </cell>
          <cell r="T37">
            <v>11737</v>
          </cell>
          <cell r="U37" t="str">
            <v>&lt;20</v>
          </cell>
          <cell r="V37" t="str">
            <v>240</v>
          </cell>
          <cell r="W37" t="str">
            <v>240</v>
          </cell>
          <cell r="X37" t="str">
            <v>&lt;10</v>
          </cell>
          <cell r="Y37" t="str">
            <v>0.06</v>
          </cell>
          <cell r="Z37" t="str">
            <v>&lt;0.02</v>
          </cell>
          <cell r="AA37" t="str">
            <v>&lt;5</v>
          </cell>
          <cell r="AB37" t="str">
            <v>&lt;1</v>
          </cell>
          <cell r="AC37" t="str">
            <v>&lt;1</v>
          </cell>
          <cell r="AD37" t="str">
            <v>&lt;1</v>
          </cell>
          <cell r="AE37" t="str">
            <v>&lt;2</v>
          </cell>
          <cell r="AF37" t="str">
            <v>&lt;1</v>
          </cell>
          <cell r="AG37" t="str">
            <v>&lt;3</v>
          </cell>
          <cell r="AH37">
            <v>0</v>
          </cell>
          <cell r="AI37" t="str">
            <v>2.88</v>
          </cell>
          <cell r="AJ37" t="str">
            <v>2.79</v>
          </cell>
          <cell r="AK37" t="str">
            <v>79.5</v>
          </cell>
          <cell r="AL37" t="str">
            <v>18.8</v>
          </cell>
          <cell r="AM37" t="str">
            <v>60</v>
          </cell>
          <cell r="AN37" t="str">
            <v>&lt;0.001</v>
          </cell>
          <cell r="AO37" t="str">
            <v>&lt;50</v>
          </cell>
          <cell r="AP37" t="str">
            <v>&lt;20</v>
          </cell>
          <cell r="AQ37" t="str">
            <v>&lt;20</v>
          </cell>
          <cell r="AR37" t="str">
            <v>&lt;5</v>
          </cell>
          <cell r="AS37" t="str">
            <v>&lt;5</v>
          </cell>
          <cell r="AT37" t="str">
            <v>&lt;1</v>
          </cell>
          <cell r="AU37" t="str">
            <v>&lt;1</v>
          </cell>
          <cell r="AV37" t="str">
            <v>&lt;1</v>
          </cell>
          <cell r="AW37" t="str">
            <v>&lt;1</v>
          </cell>
          <cell r="AX37" t="str">
            <v>&lt;1</v>
          </cell>
          <cell r="AY37" t="str">
            <v>&lt;1</v>
          </cell>
          <cell r="AZ37" t="str">
            <v>&lt;1</v>
          </cell>
          <cell r="BA37" t="str">
            <v>&lt;1</v>
          </cell>
          <cell r="BB37" t="str">
            <v>&lt;1</v>
          </cell>
          <cell r="BC37" t="str">
            <v>&lt;1</v>
          </cell>
          <cell r="BD37" t="str">
            <v>&lt;1</v>
          </cell>
          <cell r="BE37" t="str">
            <v>&lt;1</v>
          </cell>
          <cell r="BF37" t="str">
            <v>&lt;1</v>
          </cell>
          <cell r="BG37" t="str">
            <v>&lt;1</v>
          </cell>
          <cell r="BH37" t="str">
            <v>&lt;1</v>
          </cell>
          <cell r="BI37" t="str">
            <v>&lt;1</v>
          </cell>
          <cell r="BJ37" t="str">
            <v>&lt;5</v>
          </cell>
          <cell r="BK37" t="str">
            <v>&lt;1</v>
          </cell>
          <cell r="BL37" t="str">
            <v>&lt;1</v>
          </cell>
          <cell r="BM37" t="str">
            <v>&lt;1</v>
          </cell>
          <cell r="BN37" t="str">
            <v>&lt;1</v>
          </cell>
          <cell r="BO37" t="str">
            <v>&lt;1</v>
          </cell>
          <cell r="BP37" t="str">
            <v>&lt;1</v>
          </cell>
          <cell r="BQ37" t="str">
            <v>&lt;1</v>
          </cell>
          <cell r="BR37" t="str">
            <v>&lt;1</v>
          </cell>
          <cell r="BS37" t="str">
            <v>&lt;1</v>
          </cell>
          <cell r="BT37" t="str">
            <v>&lt;1</v>
          </cell>
          <cell r="BU37" t="str">
            <v>&lt;1</v>
          </cell>
          <cell r="BV37" t="str">
            <v>&lt;1</v>
          </cell>
          <cell r="BW37" t="str">
            <v>&lt;1</v>
          </cell>
          <cell r="BX37" t="str">
            <v>&lt;1</v>
          </cell>
          <cell r="BY37" t="str">
            <v>&lt;1</v>
          </cell>
          <cell r="BZ37" t="str">
            <v>&lt;1</v>
          </cell>
          <cell r="CA37" t="str">
            <v>&lt;0.01</v>
          </cell>
          <cell r="CB37" t="str">
            <v>&lt;1</v>
          </cell>
          <cell r="CC37" t="str">
            <v>&lt;1</v>
          </cell>
          <cell r="CD37" t="str">
            <v>&lt;1</v>
          </cell>
          <cell r="CE37" t="str">
            <v>&lt;1</v>
          </cell>
          <cell r="CF37" t="str">
            <v>&lt;1</v>
          </cell>
          <cell r="CG37" t="str">
            <v>&lt;5</v>
          </cell>
          <cell r="CH37" t="str">
            <v>3100</v>
          </cell>
          <cell r="CI37" t="str">
            <v>&lt;0.02</v>
          </cell>
          <cell r="CJ37" t="str">
            <v>&lt;0.5</v>
          </cell>
          <cell r="CK37" t="str">
            <v>2700</v>
          </cell>
          <cell r="CL37" t="str">
            <v>530</v>
          </cell>
          <cell r="CM37" t="str">
            <v xml:space="preserve"> - </v>
          </cell>
          <cell r="CN37" t="str">
            <v>&lt;0.05</v>
          </cell>
          <cell r="CO37" t="str">
            <v xml:space="preserve"> - </v>
          </cell>
          <cell r="CP37" t="str">
            <v>&lt;0.001</v>
          </cell>
          <cell r="CQ37" t="str">
            <v xml:space="preserve"> - </v>
          </cell>
          <cell r="CR37" t="str">
            <v>0.02</v>
          </cell>
          <cell r="CS37" t="str">
            <v xml:space="preserve"> - </v>
          </cell>
          <cell r="CT37" t="str">
            <v>&lt;0.0002</v>
          </cell>
          <cell r="CU37" t="str">
            <v>53</v>
          </cell>
          <cell r="CV37" t="str">
            <v>&lt;0.005</v>
          </cell>
          <cell r="CW37" t="str">
            <v xml:space="preserve"> - </v>
          </cell>
          <cell r="CX37" t="str">
            <v xml:space="preserve"> - </v>
          </cell>
          <cell r="CY37" t="str">
            <v xml:space="preserve"> - </v>
          </cell>
          <cell r="CZ37" t="str">
            <v>0.014</v>
          </cell>
          <cell r="DA37" t="str">
            <v xml:space="preserve"> - </v>
          </cell>
          <cell r="DB37" t="str">
            <v>&lt;0.001</v>
          </cell>
          <cell r="DC37" t="str">
            <v xml:space="preserve"> - </v>
          </cell>
          <cell r="DD37" t="str">
            <v>&lt;0.001</v>
          </cell>
          <cell r="DE37" t="str">
            <v xml:space="preserve"> - </v>
          </cell>
          <cell r="DF37" t="str">
            <v>&lt;0.001</v>
          </cell>
          <cell r="DG37" t="str">
            <v>280</v>
          </cell>
          <cell r="DH37" t="str">
            <v xml:space="preserve"> - </v>
          </cell>
          <cell r="DI37" t="str">
            <v>1.6</v>
          </cell>
          <cell r="DJ37" t="str">
            <v xml:space="preserve"> - </v>
          </cell>
          <cell r="DK37" t="str">
            <v>&lt;0.0001</v>
          </cell>
          <cell r="DL37" t="str">
            <v>0.03</v>
          </cell>
          <cell r="DM37" t="str">
            <v>12</v>
          </cell>
          <cell r="DN37" t="str">
            <v xml:space="preserve"> - </v>
          </cell>
          <cell r="DO37" t="str">
            <v>0.007</v>
          </cell>
          <cell r="DP37" t="str">
            <v>&lt;0.01</v>
          </cell>
          <cell r="DQ37" t="str">
            <v>&lt;0.01</v>
          </cell>
          <cell r="DR37" t="str">
            <v>&lt;0.01</v>
          </cell>
          <cell r="DS37" t="str">
            <v>&lt;0.01</v>
          </cell>
          <cell r="DT37" t="str">
            <v>&lt;0.01</v>
          </cell>
          <cell r="DU37" t="str">
            <v>&lt;0.01</v>
          </cell>
          <cell r="DV37" t="str">
            <v>&lt;0.01</v>
          </cell>
          <cell r="DW37" t="str">
            <v>&lt;0.01</v>
          </cell>
          <cell r="DX37" t="str">
            <v>&lt;0.01</v>
          </cell>
          <cell r="DY37" t="str">
            <v>&lt;0.01</v>
          </cell>
          <cell r="DZ37" t="str">
            <v>&lt;0.01</v>
          </cell>
          <cell r="EA37" t="str">
            <v>&lt;0.01</v>
          </cell>
          <cell r="EB37" t="str">
            <v>&lt;0.01</v>
          </cell>
          <cell r="EC37" t="str">
            <v>&lt;0.01</v>
          </cell>
          <cell r="ED37" t="str">
            <v>&lt;0.01</v>
          </cell>
          <cell r="EE37" t="str">
            <v>&lt;0.01</v>
          </cell>
          <cell r="EF37" t="str">
            <v>&lt;0.01</v>
          </cell>
          <cell r="EG37" t="str">
            <v>&lt;0.01</v>
          </cell>
          <cell r="EH37" t="str">
            <v>&lt;0.01</v>
          </cell>
          <cell r="EI37" t="str">
            <v>&lt;0.01</v>
          </cell>
          <cell r="EJ37" t="str">
            <v>&lt;0.01</v>
          </cell>
          <cell r="EK37" t="str">
            <v>&lt;0.01</v>
          </cell>
          <cell r="EL37" t="str">
            <v>&lt;0.0001</v>
          </cell>
          <cell r="EM37" t="str">
            <v>&lt;1</v>
          </cell>
          <cell r="EN37" t="str">
            <v>&lt;1</v>
          </cell>
          <cell r="EO37" t="str">
            <v>&lt;1</v>
          </cell>
          <cell r="EP37" t="str">
            <v>&lt;1</v>
          </cell>
          <cell r="EQ37" t="str">
            <v>&lt;1</v>
          </cell>
          <cell r="ER37" t="str">
            <v>&lt;1</v>
          </cell>
          <cell r="ES37" t="str">
            <v>&lt;0.001</v>
          </cell>
          <cell r="ET37" t="str">
            <v>&lt;1</v>
          </cell>
          <cell r="EU37" t="str">
            <v>&lt;1</v>
          </cell>
          <cell r="EV37" t="str">
            <v>&lt;1</v>
          </cell>
          <cell r="EW37" t="str">
            <v>&lt;1</v>
          </cell>
          <cell r="EX37" t="str">
            <v>&lt;1</v>
          </cell>
          <cell r="EY37" t="str">
            <v>&lt;1</v>
          </cell>
          <cell r="EZ37" t="str">
            <v>&lt;1</v>
          </cell>
          <cell r="FA37" t="str">
            <v>&lt;1</v>
          </cell>
          <cell r="FB37" t="str">
            <v>&lt;1</v>
          </cell>
          <cell r="FC37" t="str">
            <v>&lt;1</v>
          </cell>
          <cell r="FD37" t="str">
            <v>&lt;1</v>
          </cell>
          <cell r="FE37" t="str">
            <v>&lt;1</v>
          </cell>
          <cell r="FF37" t="str">
            <v>&lt;10</v>
          </cell>
          <cell r="FG37" t="str">
            <v>&lt;0.001</v>
          </cell>
          <cell r="FH37" t="str">
            <v>&lt;10</v>
          </cell>
          <cell r="FI37" t="str">
            <v>&lt;1</v>
          </cell>
          <cell r="FJ37" t="str">
            <v>&lt;10</v>
          </cell>
          <cell r="FK37" t="str">
            <v>&lt;1</v>
          </cell>
          <cell r="FL37" t="str">
            <v>&lt;1</v>
          </cell>
          <cell r="FM37" t="str">
            <v>&lt;1</v>
          </cell>
          <cell r="FN37" t="str">
            <v>&lt;1</v>
          </cell>
          <cell r="FO37" t="str">
            <v>&lt;1</v>
          </cell>
          <cell r="FP37" t="str">
            <v>&lt;1</v>
          </cell>
          <cell r="FQ37" t="str">
            <v>&lt;1</v>
          </cell>
          <cell r="FR37" t="str">
            <v>&lt;1</v>
          </cell>
          <cell r="FS37" t="str">
            <v>&lt;1</v>
          </cell>
          <cell r="FT37" t="str">
            <v>&lt;1</v>
          </cell>
          <cell r="FU37" t="str">
            <v>&lt;0.001</v>
          </cell>
          <cell r="FV37" t="str">
            <v>&lt;1</v>
          </cell>
          <cell r="FW37" t="str">
            <v>&lt;1</v>
          </cell>
          <cell r="FX37" t="str">
            <v>&lt;1</v>
          </cell>
          <cell r="FY37" t="str">
            <v>&lt;1</v>
          </cell>
          <cell r="FZ37" t="str">
            <v>&lt;1</v>
          </cell>
          <cell r="GA37" t="str">
            <v>&lt;1</v>
          </cell>
          <cell r="GB37" t="str">
            <v>&lt;1</v>
          </cell>
          <cell r="GC37" t="str">
            <v>&lt;1</v>
          </cell>
          <cell r="GD37" t="str">
            <v>&lt;1</v>
          </cell>
          <cell r="GE37" t="str">
            <v>&lt;1</v>
          </cell>
          <cell r="GF37" t="str">
            <v>&lt;1</v>
          </cell>
          <cell r="GG37" t="str">
            <v>&lt;0.001</v>
          </cell>
          <cell r="GH37" t="str">
            <v>&lt;0.02</v>
          </cell>
          <cell r="GI37" t="str">
            <v>&lt;50</v>
          </cell>
          <cell r="GJ37" t="str">
            <v>&lt;50</v>
          </cell>
          <cell r="GK37" t="str">
            <v>&lt;100</v>
          </cell>
          <cell r="GL37" t="str">
            <v>&lt;100</v>
          </cell>
          <cell r="GM37" t="str">
            <v>&lt;100</v>
          </cell>
          <cell r="GN37" t="str">
            <v>&lt;100</v>
          </cell>
          <cell r="GO37" t="str">
            <v>&lt;100</v>
          </cell>
          <cell r="GP37" t="str">
            <v>&lt;100</v>
          </cell>
          <cell r="GQ37" t="str">
            <v>&lt;50</v>
          </cell>
          <cell r="GR37" t="str">
            <v>5500</v>
          </cell>
          <cell r="GS37" t="str">
            <v>550</v>
          </cell>
          <cell r="GT37" t="str">
            <v>&lt;0.1</v>
          </cell>
          <cell r="GU37" t="str">
            <v>&lt;0.1</v>
          </cell>
          <cell r="GV37" t="str">
            <v>&lt;0.1</v>
          </cell>
          <cell r="GW37" t="str">
            <v>&lt;0.1</v>
          </cell>
          <cell r="GX37" t="str">
            <v>&lt;0.1</v>
          </cell>
          <cell r="GY37" t="str">
            <v>&lt;0.1</v>
          </cell>
          <cell r="GZ37" t="str">
            <v>&lt;0.1</v>
          </cell>
          <cell r="HA37" t="str">
            <v>&lt;0.1</v>
          </cell>
          <cell r="HB37" t="str">
            <v>&lt;1</v>
          </cell>
          <cell r="HC37" t="str">
            <v>&lt;0.01</v>
          </cell>
          <cell r="HD37" t="str">
            <v>&lt;1</v>
          </cell>
          <cell r="HE37" t="str">
            <v>&lt;1</v>
          </cell>
          <cell r="HF37" t="str">
            <v>&lt;0.001</v>
          </cell>
          <cell r="HG37" t="str">
            <v>&lt;0.001</v>
          </cell>
          <cell r="HH37" t="str">
            <v>&lt;1</v>
          </cell>
        </row>
        <row r="38">
          <cell r="B38" t="str">
            <v>B_B (14)</v>
          </cell>
          <cell r="C38" t="str">
            <v>Buttonderry</v>
          </cell>
          <cell r="D38" t="str">
            <v>S20-Oc23286</v>
          </cell>
          <cell r="E38" t="str">
            <v>B_B_121020</v>
          </cell>
          <cell r="F38" t="str">
            <v>B_B</v>
          </cell>
          <cell r="H38">
            <v>44116.611111111109</v>
          </cell>
          <cell r="I38" t="str">
            <v>750289</v>
          </cell>
          <cell r="J38" t="str">
            <v>Normal</v>
          </cell>
          <cell r="K38" t="str">
            <v>&lt;0.001</v>
          </cell>
          <cell r="L38" t="str">
            <v>&lt;0.003</v>
          </cell>
          <cell r="M38" t="str">
            <v>&lt;1</v>
          </cell>
          <cell r="N38" t="str">
            <v>&lt;1</v>
          </cell>
          <cell r="O38" t="str">
            <v>&lt;1</v>
          </cell>
          <cell r="P38" t="str">
            <v>&lt;1</v>
          </cell>
          <cell r="Q38" t="str">
            <v>&lt;0.01</v>
          </cell>
          <cell r="R38" t="str">
            <v>&lt;0.01</v>
          </cell>
          <cell r="S38" t="str">
            <v>6.2</v>
          </cell>
          <cell r="T38">
            <v>14155</v>
          </cell>
          <cell r="U38" t="str">
            <v>&lt;20</v>
          </cell>
          <cell r="V38" t="str">
            <v>200</v>
          </cell>
          <cell r="W38" t="str">
            <v>200</v>
          </cell>
          <cell r="X38" t="str">
            <v>&lt;10</v>
          </cell>
          <cell r="Y38" t="str">
            <v>0.09</v>
          </cell>
          <cell r="Z38" t="str">
            <v>&lt;0.02</v>
          </cell>
          <cell r="AA38" t="str">
            <v>&lt;5</v>
          </cell>
          <cell r="AB38" t="str">
            <v>&lt;1</v>
          </cell>
          <cell r="AC38" t="str">
            <v>&lt;1</v>
          </cell>
          <cell r="AD38" t="str">
            <v>&lt;1</v>
          </cell>
          <cell r="AE38" t="str">
            <v>&lt;2</v>
          </cell>
          <cell r="AF38" t="str">
            <v>&lt;1</v>
          </cell>
          <cell r="AG38" t="str">
            <v>&lt;3</v>
          </cell>
          <cell r="AH38">
            <v>0</v>
          </cell>
          <cell r="AI38" t="str">
            <v>5.06</v>
          </cell>
          <cell r="AJ38" t="str">
            <v>2.47</v>
          </cell>
          <cell r="AK38" t="str">
            <v>61.9</v>
          </cell>
          <cell r="AL38" t="str">
            <v>21</v>
          </cell>
          <cell r="AM38" t="str">
            <v>18</v>
          </cell>
          <cell r="AN38" t="str">
            <v>&lt;0.001</v>
          </cell>
          <cell r="AO38" t="str">
            <v>&lt;50</v>
          </cell>
          <cell r="AP38" t="str">
            <v>&lt;20</v>
          </cell>
          <cell r="AQ38" t="str">
            <v>&lt;20</v>
          </cell>
          <cell r="AR38" t="str">
            <v>&lt;5</v>
          </cell>
          <cell r="AS38" t="str">
            <v>&lt;5</v>
          </cell>
          <cell r="AT38" t="str">
            <v>&lt;1</v>
          </cell>
          <cell r="AU38" t="str">
            <v>&lt;1</v>
          </cell>
          <cell r="AV38" t="str">
            <v>&lt;1</v>
          </cell>
          <cell r="AW38" t="str">
            <v>&lt;1</v>
          </cell>
          <cell r="AX38" t="str">
            <v>&lt;1</v>
          </cell>
          <cell r="AY38" t="str">
            <v>&lt;1</v>
          </cell>
          <cell r="AZ38" t="str">
            <v>&lt;1</v>
          </cell>
          <cell r="BA38" t="str">
            <v>&lt;1</v>
          </cell>
          <cell r="BB38" t="str">
            <v>&lt;1</v>
          </cell>
          <cell r="BC38" t="str">
            <v>&lt;1</v>
          </cell>
          <cell r="BD38" t="str">
            <v>&lt;1</v>
          </cell>
          <cell r="BE38" t="str">
            <v>&lt;1</v>
          </cell>
          <cell r="BF38" t="str">
            <v>&lt;1</v>
          </cell>
          <cell r="BG38" t="str">
            <v>&lt;1</v>
          </cell>
          <cell r="BH38" t="str">
            <v>&lt;1</v>
          </cell>
          <cell r="BI38" t="str">
            <v>&lt;1</v>
          </cell>
          <cell r="BJ38" t="str">
            <v>&lt;5</v>
          </cell>
          <cell r="BK38" t="str">
            <v>&lt;1</v>
          </cell>
          <cell r="BL38" t="str">
            <v>&lt;1</v>
          </cell>
          <cell r="BM38" t="str">
            <v>&lt;1</v>
          </cell>
          <cell r="BN38" t="str">
            <v>&lt;1</v>
          </cell>
          <cell r="BO38" t="str">
            <v>&lt;1</v>
          </cell>
          <cell r="BP38" t="str">
            <v>&lt;1</v>
          </cell>
          <cell r="BQ38" t="str">
            <v>&lt;1</v>
          </cell>
          <cell r="BR38" t="str">
            <v>&lt;1</v>
          </cell>
          <cell r="BS38" t="str">
            <v>&lt;1</v>
          </cell>
          <cell r="BT38" t="str">
            <v>&lt;1</v>
          </cell>
          <cell r="BU38" t="str">
            <v>&lt;1</v>
          </cell>
          <cell r="BV38" t="str">
            <v>&lt;1</v>
          </cell>
          <cell r="BW38" t="str">
            <v>&lt;1</v>
          </cell>
          <cell r="BX38" t="str">
            <v>&lt;1</v>
          </cell>
          <cell r="BY38" t="str">
            <v>&lt;1</v>
          </cell>
          <cell r="BZ38" t="str">
            <v>&lt;1</v>
          </cell>
          <cell r="CA38" t="str">
            <v>&lt;0.01</v>
          </cell>
          <cell r="CB38" t="str">
            <v>&lt;1</v>
          </cell>
          <cell r="CC38" t="str">
            <v>&lt;1</v>
          </cell>
          <cell r="CD38" t="str">
            <v>&lt;1</v>
          </cell>
          <cell r="CE38" t="str">
            <v>&lt;1</v>
          </cell>
          <cell r="CF38" t="str">
            <v>&lt;1</v>
          </cell>
          <cell r="CG38" t="str">
            <v>&lt;5</v>
          </cell>
          <cell r="CH38" t="str">
            <v>3900</v>
          </cell>
          <cell r="CI38" t="str">
            <v>&lt;0.02</v>
          </cell>
          <cell r="CJ38" t="str">
            <v>&lt;0.5</v>
          </cell>
          <cell r="CK38" t="str">
            <v>2700</v>
          </cell>
          <cell r="CL38" t="str">
            <v>520</v>
          </cell>
          <cell r="CM38" t="str">
            <v xml:space="preserve"> - </v>
          </cell>
          <cell r="CN38" t="str">
            <v>&lt;0.05</v>
          </cell>
          <cell r="CO38" t="str">
            <v xml:space="preserve"> - </v>
          </cell>
          <cell r="CP38" t="str">
            <v>0.001</v>
          </cell>
          <cell r="CQ38" t="str">
            <v xml:space="preserve"> - </v>
          </cell>
          <cell r="CR38" t="str">
            <v>0.03</v>
          </cell>
          <cell r="CS38" t="str">
            <v xml:space="preserve"> - </v>
          </cell>
          <cell r="CT38" t="str">
            <v>&lt;0.0002</v>
          </cell>
          <cell r="CU38" t="str">
            <v>45</v>
          </cell>
          <cell r="CV38" t="str">
            <v>&lt;0.005</v>
          </cell>
          <cell r="CW38" t="str">
            <v xml:space="preserve"> - </v>
          </cell>
          <cell r="CX38" t="str">
            <v xml:space="preserve"> - </v>
          </cell>
          <cell r="CY38" t="str">
            <v xml:space="preserve"> - </v>
          </cell>
          <cell r="CZ38" t="str">
            <v>0.034</v>
          </cell>
          <cell r="DA38" t="str">
            <v xml:space="preserve"> - </v>
          </cell>
          <cell r="DB38" t="str">
            <v>&lt;0.001</v>
          </cell>
          <cell r="DC38" t="str">
            <v xml:space="preserve"> - </v>
          </cell>
          <cell r="DD38" t="str">
            <v>&lt;0.001</v>
          </cell>
          <cell r="DE38" t="str">
            <v xml:space="preserve"> - </v>
          </cell>
          <cell r="DF38" t="str">
            <v>&lt;0.001</v>
          </cell>
          <cell r="DG38" t="str">
            <v>380</v>
          </cell>
          <cell r="DH38" t="str">
            <v xml:space="preserve"> - </v>
          </cell>
          <cell r="DI38" t="str">
            <v>1.7</v>
          </cell>
          <cell r="DJ38" t="str">
            <v xml:space="preserve"> - </v>
          </cell>
          <cell r="DK38" t="str">
            <v>&lt;0.0001</v>
          </cell>
          <cell r="DL38" t="str">
            <v>0.02</v>
          </cell>
          <cell r="DM38" t="str">
            <v>19</v>
          </cell>
          <cell r="DN38" t="str">
            <v xml:space="preserve"> - </v>
          </cell>
          <cell r="DO38" t="str">
            <v>0.74</v>
          </cell>
          <cell r="DP38" t="str">
            <v>&lt;0.01</v>
          </cell>
          <cell r="DQ38" t="str">
            <v>&lt;0.01</v>
          </cell>
          <cell r="DR38" t="str">
            <v>&lt;0.01</v>
          </cell>
          <cell r="DS38" t="str">
            <v>&lt;0.01</v>
          </cell>
          <cell r="DT38" t="str">
            <v>&lt;0.01</v>
          </cell>
          <cell r="DU38" t="str">
            <v>&lt;0.01</v>
          </cell>
          <cell r="DV38" t="str">
            <v>&lt;0.01</v>
          </cell>
          <cell r="DW38" t="str">
            <v>&lt;0.01</v>
          </cell>
          <cell r="DX38" t="str">
            <v>&lt;0.01</v>
          </cell>
          <cell r="DY38" t="str">
            <v>&lt;0.01</v>
          </cell>
          <cell r="DZ38" t="str">
            <v>&lt;0.01</v>
          </cell>
          <cell r="EA38" t="str">
            <v>&lt;0.01</v>
          </cell>
          <cell r="EB38" t="str">
            <v>&lt;0.01</v>
          </cell>
          <cell r="EC38" t="str">
            <v>&lt;0.01</v>
          </cell>
          <cell r="ED38" t="str">
            <v>&lt;0.01</v>
          </cell>
          <cell r="EE38" t="str">
            <v>&lt;0.01</v>
          </cell>
          <cell r="EF38" t="str">
            <v>&lt;0.01</v>
          </cell>
          <cell r="EG38" t="str">
            <v>&lt;0.01</v>
          </cell>
          <cell r="EH38" t="str">
            <v>&lt;0.01</v>
          </cell>
          <cell r="EI38" t="str">
            <v>&lt;0.01</v>
          </cell>
          <cell r="EJ38" t="str">
            <v>&lt;0.01</v>
          </cell>
          <cell r="EK38" t="str">
            <v>&lt;0.01</v>
          </cell>
          <cell r="EL38" t="str">
            <v>&lt;0.0001</v>
          </cell>
          <cell r="EM38" t="str">
            <v>&lt;1</v>
          </cell>
          <cell r="EN38" t="str">
            <v>&lt;1</v>
          </cell>
          <cell r="EO38" t="str">
            <v>&lt;1</v>
          </cell>
          <cell r="EP38" t="str">
            <v>&lt;1</v>
          </cell>
          <cell r="EQ38" t="str">
            <v>&lt;1</v>
          </cell>
          <cell r="ER38" t="str">
            <v>&lt;1</v>
          </cell>
          <cell r="ES38" t="str">
            <v>&lt;0.001</v>
          </cell>
          <cell r="ET38" t="str">
            <v>&lt;1</v>
          </cell>
          <cell r="EU38" t="str">
            <v>&lt;1</v>
          </cell>
          <cell r="EV38" t="str">
            <v>&lt;1</v>
          </cell>
          <cell r="EW38" t="str">
            <v>&lt;1</v>
          </cell>
          <cell r="EX38" t="str">
            <v>&lt;1</v>
          </cell>
          <cell r="EY38" t="str">
            <v>&lt;1</v>
          </cell>
          <cell r="EZ38" t="str">
            <v>&lt;1</v>
          </cell>
          <cell r="FA38" t="str">
            <v>&lt;1</v>
          </cell>
          <cell r="FB38" t="str">
            <v>&lt;1</v>
          </cell>
          <cell r="FC38" t="str">
            <v>&lt;1</v>
          </cell>
          <cell r="FD38" t="str">
            <v>&lt;1</v>
          </cell>
          <cell r="FE38" t="str">
            <v>&lt;1</v>
          </cell>
          <cell r="FF38" t="str">
            <v>&lt;10</v>
          </cell>
          <cell r="FG38" t="str">
            <v>&lt;0.001</v>
          </cell>
          <cell r="FH38" t="str">
            <v>&lt;10</v>
          </cell>
          <cell r="FI38" t="str">
            <v>&lt;1</v>
          </cell>
          <cell r="FJ38" t="str">
            <v>&lt;10</v>
          </cell>
          <cell r="FK38" t="str">
            <v>&lt;1</v>
          </cell>
          <cell r="FL38" t="str">
            <v>&lt;1</v>
          </cell>
          <cell r="FM38" t="str">
            <v>&lt;1</v>
          </cell>
          <cell r="FN38" t="str">
            <v>&lt;1</v>
          </cell>
          <cell r="FO38" t="str">
            <v>&lt;1</v>
          </cell>
          <cell r="FP38" t="str">
            <v>&lt;1</v>
          </cell>
          <cell r="FQ38" t="str">
            <v>&lt;1</v>
          </cell>
          <cell r="FR38" t="str">
            <v>&lt;1</v>
          </cell>
          <cell r="FS38" t="str">
            <v>&lt;1</v>
          </cell>
          <cell r="FT38" t="str">
            <v>&lt;1</v>
          </cell>
          <cell r="FU38" t="str">
            <v>&lt;0.001</v>
          </cell>
          <cell r="FV38" t="str">
            <v>&lt;1</v>
          </cell>
          <cell r="FW38" t="str">
            <v>&lt;1</v>
          </cell>
          <cell r="FX38" t="str">
            <v>&lt;1</v>
          </cell>
          <cell r="FY38" t="str">
            <v>&lt;1</v>
          </cell>
          <cell r="FZ38" t="str">
            <v>&lt;1</v>
          </cell>
          <cell r="GA38" t="str">
            <v>&lt;1</v>
          </cell>
          <cell r="GB38" t="str">
            <v>&lt;1</v>
          </cell>
          <cell r="GC38" t="str">
            <v>&lt;1</v>
          </cell>
          <cell r="GD38" t="str">
            <v>&lt;1</v>
          </cell>
          <cell r="GE38" t="str">
            <v>&lt;1</v>
          </cell>
          <cell r="GF38" t="str">
            <v>&lt;1</v>
          </cell>
          <cell r="GG38" t="str">
            <v>&lt;0.001</v>
          </cell>
          <cell r="GH38" t="str">
            <v>&lt;0.02</v>
          </cell>
          <cell r="GI38" t="str">
            <v>&lt;50</v>
          </cell>
          <cell r="GJ38" t="str">
            <v>&lt;50</v>
          </cell>
          <cell r="GK38" t="str">
            <v>&lt;100</v>
          </cell>
          <cell r="GL38" t="str">
            <v>&lt;100</v>
          </cell>
          <cell r="GM38" t="str">
            <v>&lt;100</v>
          </cell>
          <cell r="GN38" t="str">
            <v>&lt;100</v>
          </cell>
          <cell r="GO38" t="str">
            <v>&lt;100</v>
          </cell>
          <cell r="GP38" t="str">
            <v>&lt;100</v>
          </cell>
          <cell r="GQ38" t="str">
            <v>&lt;50</v>
          </cell>
          <cell r="GR38" t="str">
            <v>8300</v>
          </cell>
          <cell r="GS38" t="str">
            <v>1400</v>
          </cell>
          <cell r="GT38" t="str">
            <v>&lt;0.1</v>
          </cell>
          <cell r="GU38" t="str">
            <v>&lt;0.1</v>
          </cell>
          <cell r="GV38" t="str">
            <v>&lt;0.1</v>
          </cell>
          <cell r="GW38" t="str">
            <v>&lt;0.1</v>
          </cell>
          <cell r="GX38" t="str">
            <v>&lt;0.1</v>
          </cell>
          <cell r="GY38" t="str">
            <v>&lt;0.1</v>
          </cell>
          <cell r="GZ38" t="str">
            <v>&lt;0.1</v>
          </cell>
          <cell r="HA38" t="str">
            <v>&lt;0.1</v>
          </cell>
          <cell r="HB38" t="str">
            <v>&lt;1</v>
          </cell>
          <cell r="HC38" t="str">
            <v>&lt;0.01</v>
          </cell>
          <cell r="HD38" t="str">
            <v>&lt;1</v>
          </cell>
          <cell r="HE38" t="str">
            <v>&lt;1</v>
          </cell>
          <cell r="HF38" t="str">
            <v>&lt;0.001</v>
          </cell>
          <cell r="HG38" t="str">
            <v>&lt;0.001</v>
          </cell>
          <cell r="HH38" t="str">
            <v>&lt;1</v>
          </cell>
        </row>
        <row r="39">
          <cell r="B39" t="str">
            <v>B_103D (24)</v>
          </cell>
          <cell r="C39" t="str">
            <v>Buttonderry</v>
          </cell>
          <cell r="D39" t="str">
            <v>S20-Oc23287</v>
          </cell>
          <cell r="E39" t="str">
            <v>B_103D_121020</v>
          </cell>
          <cell r="F39" t="str">
            <v>B_103D</v>
          </cell>
          <cell r="H39">
            <v>44116.387499999997</v>
          </cell>
          <cell r="I39" t="str">
            <v>750289</v>
          </cell>
          <cell r="J39" t="str">
            <v>Normal</v>
          </cell>
          <cell r="K39" t="str">
            <v>&lt;0.001</v>
          </cell>
          <cell r="L39" t="str">
            <v>&lt;0.003</v>
          </cell>
          <cell r="M39" t="str">
            <v>&lt;1</v>
          </cell>
          <cell r="N39" t="str">
            <v>&lt;1</v>
          </cell>
          <cell r="O39" t="str">
            <v>&lt;1</v>
          </cell>
          <cell r="P39" t="str">
            <v>&lt;1</v>
          </cell>
          <cell r="Q39" t="str">
            <v>&lt;0.01</v>
          </cell>
          <cell r="R39" t="str">
            <v>&lt;0.01</v>
          </cell>
          <cell r="S39" t="str">
            <v>5.28</v>
          </cell>
          <cell r="T39" t="str">
            <v>4683</v>
          </cell>
          <cell r="U39" t="str">
            <v>&lt;20</v>
          </cell>
          <cell r="V39" t="str">
            <v>64</v>
          </cell>
          <cell r="W39" t="str">
            <v>64</v>
          </cell>
          <cell r="X39" t="str">
            <v>&lt;10</v>
          </cell>
          <cell r="Y39" t="str">
            <v>0.07</v>
          </cell>
          <cell r="Z39" t="str">
            <v>&lt;0.02</v>
          </cell>
          <cell r="AA39" t="str">
            <v>34</v>
          </cell>
          <cell r="AB39" t="str">
            <v>&lt;1</v>
          </cell>
          <cell r="AC39" t="str">
            <v>&lt;1</v>
          </cell>
          <cell r="AD39" t="str">
            <v>&lt;1</v>
          </cell>
          <cell r="AE39" t="str">
            <v>&lt;2</v>
          </cell>
          <cell r="AF39" t="str">
            <v>&lt;1</v>
          </cell>
          <cell r="AG39" t="str">
            <v>&lt;3</v>
          </cell>
          <cell r="AH39">
            <v>0</v>
          </cell>
          <cell r="AI39" t="str">
            <v>3.32</v>
          </cell>
          <cell r="AJ39" t="str">
            <v>2.45</v>
          </cell>
          <cell r="AK39" t="str">
            <v>165.9</v>
          </cell>
          <cell r="AL39" t="str">
            <v>19.9</v>
          </cell>
          <cell r="AM39" t="str">
            <v>29</v>
          </cell>
          <cell r="AN39" t="str">
            <v>&lt;0.001</v>
          </cell>
          <cell r="AO39" t="str">
            <v>&lt;50</v>
          </cell>
          <cell r="AP39" t="str">
            <v>&lt;20</v>
          </cell>
          <cell r="AQ39" t="str">
            <v>&lt;20</v>
          </cell>
          <cell r="AR39" t="str">
            <v>&lt;5</v>
          </cell>
          <cell r="AS39" t="str">
            <v>&lt;5</v>
          </cell>
          <cell r="AT39" t="str">
            <v>&lt;1</v>
          </cell>
          <cell r="AU39" t="str">
            <v>&lt;1</v>
          </cell>
          <cell r="AV39" t="str">
            <v>&lt;1</v>
          </cell>
          <cell r="AW39" t="str">
            <v>&lt;1</v>
          </cell>
          <cell r="AX39" t="str">
            <v>&lt;1</v>
          </cell>
          <cell r="AY39" t="str">
            <v>&lt;1</v>
          </cell>
          <cell r="AZ39" t="str">
            <v>&lt;1</v>
          </cell>
          <cell r="BA39" t="str">
            <v>&lt;1</v>
          </cell>
          <cell r="BB39" t="str">
            <v>&lt;1</v>
          </cell>
          <cell r="BC39" t="str">
            <v>&lt;1</v>
          </cell>
          <cell r="BD39" t="str">
            <v>&lt;1</v>
          </cell>
          <cell r="BE39" t="str">
            <v>&lt;1</v>
          </cell>
          <cell r="BF39" t="str">
            <v>&lt;1</v>
          </cell>
          <cell r="BG39" t="str">
            <v>&lt;1</v>
          </cell>
          <cell r="BH39" t="str">
            <v>&lt;1</v>
          </cell>
          <cell r="BI39" t="str">
            <v>&lt;1</v>
          </cell>
          <cell r="BJ39" t="str">
            <v>&lt;5</v>
          </cell>
          <cell r="BK39" t="str">
            <v>&lt;1</v>
          </cell>
          <cell r="BL39" t="str">
            <v>&lt;1</v>
          </cell>
          <cell r="BM39" t="str">
            <v>&lt;1</v>
          </cell>
          <cell r="BN39" t="str">
            <v>&lt;1</v>
          </cell>
          <cell r="BO39" t="str">
            <v>&lt;1</v>
          </cell>
          <cell r="BP39" t="str">
            <v>&lt;1</v>
          </cell>
          <cell r="BQ39" t="str">
            <v>&lt;1</v>
          </cell>
          <cell r="BR39" t="str">
            <v>&lt;1</v>
          </cell>
          <cell r="BS39" t="str">
            <v>&lt;1</v>
          </cell>
          <cell r="BT39" t="str">
            <v>&lt;1</v>
          </cell>
          <cell r="BU39" t="str">
            <v>&lt;1</v>
          </cell>
          <cell r="BV39" t="str">
            <v>&lt;1</v>
          </cell>
          <cell r="BW39" t="str">
            <v>&lt;1</v>
          </cell>
          <cell r="BX39" t="str">
            <v>&lt;1</v>
          </cell>
          <cell r="BY39" t="str">
            <v>&lt;1</v>
          </cell>
          <cell r="BZ39" t="str">
            <v>&lt;1</v>
          </cell>
          <cell r="CA39" t="str">
            <v>&lt;0.01</v>
          </cell>
          <cell r="CB39" t="str">
            <v>&lt;1</v>
          </cell>
          <cell r="CC39" t="str">
            <v>&lt;1</v>
          </cell>
          <cell r="CD39" t="str">
            <v>&lt;1</v>
          </cell>
          <cell r="CE39" t="str">
            <v>&lt;1</v>
          </cell>
          <cell r="CF39" t="str">
            <v>&lt;1</v>
          </cell>
          <cell r="CG39" t="str">
            <v>&lt;5</v>
          </cell>
          <cell r="CH39" t="str">
            <v>1400</v>
          </cell>
          <cell r="CI39" t="str">
            <v>&lt;0.02</v>
          </cell>
          <cell r="CJ39" t="str">
            <v>&lt;0.5</v>
          </cell>
          <cell r="CK39" t="str">
            <v>1300</v>
          </cell>
          <cell r="CL39" t="str">
            <v>470</v>
          </cell>
          <cell r="CM39" t="str">
            <v xml:space="preserve"> - </v>
          </cell>
          <cell r="CN39" t="str">
            <v>&lt;0.05</v>
          </cell>
          <cell r="CO39" t="str">
            <v xml:space="preserve"> - </v>
          </cell>
          <cell r="CP39" t="str">
            <v>&lt;0.001</v>
          </cell>
          <cell r="CQ39" t="str">
            <v xml:space="preserve"> - </v>
          </cell>
          <cell r="CR39" t="str">
            <v>&lt;0.02</v>
          </cell>
          <cell r="CS39" t="str">
            <v xml:space="preserve"> - </v>
          </cell>
          <cell r="CT39" t="str">
            <v>&lt;0.0002</v>
          </cell>
          <cell r="CU39" t="str">
            <v>5.9</v>
          </cell>
          <cell r="CV39" t="str">
            <v>&lt;0.005</v>
          </cell>
          <cell r="CW39" t="str">
            <v xml:space="preserve"> - </v>
          </cell>
          <cell r="CX39" t="str">
            <v xml:space="preserve"> - </v>
          </cell>
          <cell r="CY39" t="str">
            <v xml:space="preserve"> - </v>
          </cell>
          <cell r="CZ39" t="str">
            <v>0.046</v>
          </cell>
          <cell r="DA39" t="str">
            <v xml:space="preserve"> - </v>
          </cell>
          <cell r="DB39" t="str">
            <v>&lt;0.001</v>
          </cell>
          <cell r="DC39" t="str">
            <v xml:space="preserve"> - </v>
          </cell>
          <cell r="DD39" t="str">
            <v>&lt;0.001</v>
          </cell>
          <cell r="DE39" t="str">
            <v xml:space="preserve"> - </v>
          </cell>
          <cell r="DF39" t="str">
            <v>&lt;0.001</v>
          </cell>
          <cell r="DG39" t="str">
            <v>97</v>
          </cell>
          <cell r="DH39" t="str">
            <v xml:space="preserve"> - </v>
          </cell>
          <cell r="DI39" t="str">
            <v>0.27</v>
          </cell>
          <cell r="DJ39" t="str">
            <v xml:space="preserve"> - </v>
          </cell>
          <cell r="DK39" t="str">
            <v>&lt;0.0001</v>
          </cell>
          <cell r="DL39" t="str">
            <v>&lt;0.01</v>
          </cell>
          <cell r="DM39" t="str">
            <v>8</v>
          </cell>
          <cell r="DN39" t="str">
            <v xml:space="preserve"> - </v>
          </cell>
          <cell r="DO39" t="str">
            <v>0.022</v>
          </cell>
          <cell r="DP39" t="str">
            <v>&lt;0.01</v>
          </cell>
          <cell r="DQ39" t="str">
            <v>&lt;0.01</v>
          </cell>
          <cell r="DR39" t="str">
            <v>&lt;0.01</v>
          </cell>
          <cell r="DS39" t="str">
            <v>&lt;0.01</v>
          </cell>
          <cell r="DT39" t="str">
            <v>&lt;0.01</v>
          </cell>
          <cell r="DU39" t="str">
            <v>&lt;0.01</v>
          </cell>
          <cell r="DV39" t="str">
            <v>&lt;0.01</v>
          </cell>
          <cell r="DW39" t="str">
            <v>&lt;0.01</v>
          </cell>
          <cell r="DX39" t="str">
            <v>&lt;0.01</v>
          </cell>
          <cell r="DY39" t="str">
            <v>&lt;0.01</v>
          </cell>
          <cell r="DZ39" t="str">
            <v>&lt;0.01</v>
          </cell>
          <cell r="EA39" t="str">
            <v>&lt;0.01</v>
          </cell>
          <cell r="EB39" t="str">
            <v>&lt;0.01</v>
          </cell>
          <cell r="EC39" t="str">
            <v>&lt;0.01</v>
          </cell>
          <cell r="ED39" t="str">
            <v>&lt;0.01</v>
          </cell>
          <cell r="EE39" t="str">
            <v>&lt;0.01</v>
          </cell>
          <cell r="EF39" t="str">
            <v>&lt;0.01</v>
          </cell>
          <cell r="EG39" t="str">
            <v>&lt;0.01</v>
          </cell>
          <cell r="EH39" t="str">
            <v>&lt;0.01</v>
          </cell>
          <cell r="EI39" t="str">
            <v>&lt;0.01</v>
          </cell>
          <cell r="EJ39" t="str">
            <v>&lt;0.01</v>
          </cell>
          <cell r="EK39" t="str">
            <v>&lt;0.01</v>
          </cell>
          <cell r="EL39" t="str">
            <v>&lt;0.0001</v>
          </cell>
          <cell r="EM39" t="str">
            <v>&lt;1</v>
          </cell>
          <cell r="EN39" t="str">
            <v>&lt;1</v>
          </cell>
          <cell r="EO39" t="str">
            <v>&lt;1</v>
          </cell>
          <cell r="EP39" t="str">
            <v>&lt;1</v>
          </cell>
          <cell r="EQ39" t="str">
            <v>&lt;1</v>
          </cell>
          <cell r="ER39" t="str">
            <v>&lt;1</v>
          </cell>
          <cell r="ES39" t="str">
            <v>&lt;0.001</v>
          </cell>
          <cell r="ET39" t="str">
            <v>&lt;1</v>
          </cell>
          <cell r="EU39" t="str">
            <v>&lt;1</v>
          </cell>
          <cell r="EV39" t="str">
            <v>&lt;1</v>
          </cell>
          <cell r="EW39" t="str">
            <v>&lt;1</v>
          </cell>
          <cell r="EX39" t="str">
            <v>&lt;1</v>
          </cell>
          <cell r="EY39" t="str">
            <v>&lt;1</v>
          </cell>
          <cell r="EZ39" t="str">
            <v>&lt;1</v>
          </cell>
          <cell r="FA39" t="str">
            <v>&lt;1</v>
          </cell>
          <cell r="FB39" t="str">
            <v>&lt;1</v>
          </cell>
          <cell r="FC39" t="str">
            <v>&lt;1</v>
          </cell>
          <cell r="FD39" t="str">
            <v>&lt;1</v>
          </cell>
          <cell r="FE39" t="str">
            <v>&lt;1</v>
          </cell>
          <cell r="FF39" t="str">
            <v>&lt;10</v>
          </cell>
          <cell r="FG39" t="str">
            <v>&lt;0.001</v>
          </cell>
          <cell r="FH39" t="str">
            <v>&lt;10</v>
          </cell>
          <cell r="FI39" t="str">
            <v>&lt;1</v>
          </cell>
          <cell r="FJ39" t="str">
            <v>&lt;10</v>
          </cell>
          <cell r="FK39" t="str">
            <v>&lt;1</v>
          </cell>
          <cell r="FL39" t="str">
            <v>&lt;1</v>
          </cell>
          <cell r="FM39" t="str">
            <v>&lt;1</v>
          </cell>
          <cell r="FN39" t="str">
            <v>&lt;1</v>
          </cell>
          <cell r="FO39" t="str">
            <v>&lt;1</v>
          </cell>
          <cell r="FP39" t="str">
            <v>&lt;1</v>
          </cell>
          <cell r="FQ39" t="str">
            <v>&lt;1</v>
          </cell>
          <cell r="FR39" t="str">
            <v>&lt;1</v>
          </cell>
          <cell r="FS39" t="str">
            <v>&lt;1</v>
          </cell>
          <cell r="FT39" t="str">
            <v>&lt;1</v>
          </cell>
          <cell r="FU39" t="str">
            <v>&lt;0.001</v>
          </cell>
          <cell r="FV39" t="str">
            <v>&lt;1</v>
          </cell>
          <cell r="FW39" t="str">
            <v>&lt;1</v>
          </cell>
          <cell r="FX39" t="str">
            <v>&lt;1</v>
          </cell>
          <cell r="FY39" t="str">
            <v>&lt;1</v>
          </cell>
          <cell r="FZ39" t="str">
            <v>&lt;1</v>
          </cell>
          <cell r="GA39" t="str">
            <v>&lt;1</v>
          </cell>
          <cell r="GB39" t="str">
            <v>&lt;1</v>
          </cell>
          <cell r="GC39" t="str">
            <v>&lt;1</v>
          </cell>
          <cell r="GD39" t="str">
            <v>&lt;1</v>
          </cell>
          <cell r="GE39" t="str">
            <v>&lt;1</v>
          </cell>
          <cell r="GF39" t="str">
            <v>&lt;1</v>
          </cell>
          <cell r="GG39" t="str">
            <v>&lt;0.001</v>
          </cell>
          <cell r="GH39" t="str">
            <v>&lt;0.02</v>
          </cell>
          <cell r="GI39" t="str">
            <v>&lt;50</v>
          </cell>
          <cell r="GJ39" t="str">
            <v>&lt;50</v>
          </cell>
          <cell r="GK39" t="str">
            <v>100</v>
          </cell>
          <cell r="GL39" t="str">
            <v>100</v>
          </cell>
          <cell r="GM39" t="str">
            <v>&lt;100</v>
          </cell>
          <cell r="GN39" t="str">
            <v>&lt;100</v>
          </cell>
          <cell r="GO39" t="str">
            <v>100</v>
          </cell>
          <cell r="GP39" t="str">
            <v>100</v>
          </cell>
          <cell r="GQ39" t="str">
            <v>&lt;50</v>
          </cell>
          <cell r="GR39" t="str">
            <v>3000</v>
          </cell>
          <cell r="GS39" t="str">
            <v>110</v>
          </cell>
          <cell r="GT39" t="str">
            <v>&lt;0.1</v>
          </cell>
          <cell r="GU39" t="str">
            <v>&lt;0.1</v>
          </cell>
          <cell r="GV39" t="str">
            <v>&lt;0.1</v>
          </cell>
          <cell r="GW39" t="str">
            <v>&lt;0.1</v>
          </cell>
          <cell r="GX39" t="str">
            <v>&lt;0.1</v>
          </cell>
          <cell r="GY39" t="str">
            <v>&lt;0.1</v>
          </cell>
          <cell r="GZ39" t="str">
            <v>&lt;0.1</v>
          </cell>
          <cell r="HA39" t="str">
            <v>&lt;0.1</v>
          </cell>
          <cell r="HB39" t="str">
            <v>&lt;1</v>
          </cell>
          <cell r="HC39" t="str">
            <v>&lt;0.01</v>
          </cell>
          <cell r="HD39" t="str">
            <v>&lt;1</v>
          </cell>
          <cell r="HE39" t="str">
            <v>&lt;1</v>
          </cell>
          <cell r="HF39" t="str">
            <v>&lt;0.001</v>
          </cell>
          <cell r="HG39" t="str">
            <v>&lt;0.001</v>
          </cell>
          <cell r="HH39" t="str">
            <v>&lt;1</v>
          </cell>
        </row>
        <row r="40">
          <cell r="B40" t="str">
            <v>B_105S (26)</v>
          </cell>
          <cell r="C40" t="str">
            <v>Buttonderry</v>
          </cell>
          <cell r="D40" t="str">
            <v>S20-Oc23288</v>
          </cell>
          <cell r="E40" t="str">
            <v>B_105S_121020</v>
          </cell>
          <cell r="F40" t="str">
            <v>B_105S</v>
          </cell>
          <cell r="H40">
            <v>44112.614583333336</v>
          </cell>
          <cell r="I40" t="str">
            <v>750289</v>
          </cell>
          <cell r="J40" t="str">
            <v>Normal</v>
          </cell>
          <cell r="K40" t="str">
            <v>&lt;0.001</v>
          </cell>
          <cell r="L40" t="str">
            <v>&lt;0.003</v>
          </cell>
          <cell r="M40" t="str">
            <v>&lt;1</v>
          </cell>
          <cell r="N40" t="str">
            <v>&lt;1</v>
          </cell>
          <cell r="O40" t="str">
            <v>&lt;1</v>
          </cell>
          <cell r="P40" t="str">
            <v>&lt;1</v>
          </cell>
          <cell r="Q40" t="str">
            <v>&lt;0.01</v>
          </cell>
          <cell r="R40" t="str">
            <v>&lt;0.01</v>
          </cell>
          <cell r="S40" t="str">
            <v>6.38</v>
          </cell>
          <cell r="T40" t="str">
            <v>2240</v>
          </cell>
          <cell r="U40" t="str">
            <v>&lt;20</v>
          </cell>
          <cell r="V40" t="str">
            <v>410</v>
          </cell>
          <cell r="W40" t="str">
            <v>410</v>
          </cell>
          <cell r="X40" t="str">
            <v>&lt;10</v>
          </cell>
          <cell r="Y40" t="str">
            <v>0.63</v>
          </cell>
          <cell r="Z40" t="str">
            <v>&lt;0.02</v>
          </cell>
          <cell r="AA40" t="str">
            <v>62</v>
          </cell>
          <cell r="AB40" t="str">
            <v>&lt;1</v>
          </cell>
          <cell r="AC40" t="str">
            <v>&lt;1</v>
          </cell>
          <cell r="AD40" t="str">
            <v>&lt;1</v>
          </cell>
          <cell r="AE40" t="str">
            <v>&lt;2</v>
          </cell>
          <cell r="AF40" t="str">
            <v>&lt;1</v>
          </cell>
          <cell r="AG40" t="str">
            <v>&lt;3</v>
          </cell>
          <cell r="AH40">
            <v>0</v>
          </cell>
          <cell r="AI40" t="str">
            <v>2.63</v>
          </cell>
          <cell r="AJ40" t="str">
            <v>1.69</v>
          </cell>
          <cell r="AK40" t="str">
            <v>-55.1</v>
          </cell>
          <cell r="AL40" t="str">
            <v>19.2</v>
          </cell>
          <cell r="AM40" t="str">
            <v>19.8</v>
          </cell>
          <cell r="AN40" t="str">
            <v>&lt;0.001</v>
          </cell>
          <cell r="AO40" t="str">
            <v>&lt;50</v>
          </cell>
          <cell r="AP40" t="str">
            <v>&lt;20</v>
          </cell>
          <cell r="AQ40" t="str">
            <v>&lt;20</v>
          </cell>
          <cell r="AR40" t="str">
            <v>&lt;5</v>
          </cell>
          <cell r="AS40" t="str">
            <v>&lt;5</v>
          </cell>
          <cell r="AT40" t="str">
            <v>&lt;1</v>
          </cell>
          <cell r="AU40" t="str">
            <v>&lt;1</v>
          </cell>
          <cell r="AV40" t="str">
            <v>&lt;1</v>
          </cell>
          <cell r="AW40" t="str">
            <v>&lt;1</v>
          </cell>
          <cell r="AX40" t="str">
            <v>&lt;1</v>
          </cell>
          <cell r="AY40" t="str">
            <v>&lt;1</v>
          </cell>
          <cell r="AZ40" t="str">
            <v>&lt;1</v>
          </cell>
          <cell r="BA40" t="str">
            <v>&lt;1</v>
          </cell>
          <cell r="BB40" t="str">
            <v>&lt;1</v>
          </cell>
          <cell r="BC40" t="str">
            <v>&lt;1</v>
          </cell>
          <cell r="BD40" t="str">
            <v>&lt;1</v>
          </cell>
          <cell r="BE40" t="str">
            <v>&lt;1</v>
          </cell>
          <cell r="BF40" t="str">
            <v>&lt;1</v>
          </cell>
          <cell r="BG40" t="str">
            <v>&lt;1</v>
          </cell>
          <cell r="BH40" t="str">
            <v>&lt;1</v>
          </cell>
          <cell r="BI40" t="str">
            <v>&lt;1</v>
          </cell>
          <cell r="BJ40" t="str">
            <v>&lt;5</v>
          </cell>
          <cell r="BK40" t="str">
            <v>&lt;1</v>
          </cell>
          <cell r="BL40" t="str">
            <v>&lt;1</v>
          </cell>
          <cell r="BM40" t="str">
            <v>&lt;1</v>
          </cell>
          <cell r="BN40" t="str">
            <v>&lt;1</v>
          </cell>
          <cell r="BO40" t="str">
            <v>&lt;1</v>
          </cell>
          <cell r="BP40" t="str">
            <v>&lt;1</v>
          </cell>
          <cell r="BQ40" t="str">
            <v>&lt;1</v>
          </cell>
          <cell r="BR40" t="str">
            <v>&lt;1</v>
          </cell>
          <cell r="BS40" t="str">
            <v>&lt;1</v>
          </cell>
          <cell r="BT40" t="str">
            <v>&lt;1</v>
          </cell>
          <cell r="BU40" t="str">
            <v>&lt;1</v>
          </cell>
          <cell r="BV40" t="str">
            <v>&lt;1</v>
          </cell>
          <cell r="BW40" t="str">
            <v>&lt;1</v>
          </cell>
          <cell r="BX40" t="str">
            <v>&lt;1</v>
          </cell>
          <cell r="BY40" t="str">
            <v>&lt;1</v>
          </cell>
          <cell r="BZ40" t="str">
            <v>&lt;1</v>
          </cell>
          <cell r="CA40" t="str">
            <v>&lt;0.01</v>
          </cell>
          <cell r="CB40" t="str">
            <v>&lt;1</v>
          </cell>
          <cell r="CC40" t="str">
            <v>&lt;1</v>
          </cell>
          <cell r="CD40" t="str">
            <v>&lt;1</v>
          </cell>
          <cell r="CE40" t="str">
            <v>&lt;1</v>
          </cell>
          <cell r="CF40" t="str">
            <v>&lt;1</v>
          </cell>
          <cell r="CG40" t="str">
            <v>&lt;5</v>
          </cell>
          <cell r="CH40" t="str">
            <v>410</v>
          </cell>
          <cell r="CI40" t="str">
            <v>&lt;0.02</v>
          </cell>
          <cell r="CJ40" t="str">
            <v>&lt;0.5</v>
          </cell>
          <cell r="CK40" t="str">
            <v>410</v>
          </cell>
          <cell r="CL40" t="str">
            <v>49</v>
          </cell>
          <cell r="CM40" t="str">
            <v xml:space="preserve"> - </v>
          </cell>
          <cell r="CN40" t="str">
            <v>&lt;0.05</v>
          </cell>
          <cell r="CO40" t="str">
            <v xml:space="preserve"> - </v>
          </cell>
          <cell r="CP40" t="str">
            <v>0.002</v>
          </cell>
          <cell r="CQ40" t="str">
            <v xml:space="preserve"> - </v>
          </cell>
          <cell r="CR40" t="str">
            <v>0.21</v>
          </cell>
          <cell r="CS40" t="str">
            <v xml:space="preserve"> - </v>
          </cell>
          <cell r="CT40" t="str">
            <v>&lt;0.0002</v>
          </cell>
          <cell r="CU40" t="str">
            <v>16</v>
          </cell>
          <cell r="CV40" t="str">
            <v>&lt;0.005</v>
          </cell>
          <cell r="CW40" t="str">
            <v xml:space="preserve"> - </v>
          </cell>
          <cell r="CX40" t="str">
            <v xml:space="preserve"> - </v>
          </cell>
          <cell r="CY40" t="str">
            <v xml:space="preserve"> - </v>
          </cell>
          <cell r="CZ40" t="str">
            <v>0.003</v>
          </cell>
          <cell r="DA40" t="str">
            <v xml:space="preserve"> - </v>
          </cell>
          <cell r="DB40" t="str">
            <v>&lt;0.001</v>
          </cell>
          <cell r="DC40" t="str">
            <v xml:space="preserve"> - </v>
          </cell>
          <cell r="DD40" t="str">
            <v>&lt;0.001</v>
          </cell>
          <cell r="DE40" t="str">
            <v xml:space="preserve"> - </v>
          </cell>
          <cell r="DF40" t="str">
            <v>&lt;0.001</v>
          </cell>
          <cell r="DG40" t="str">
            <v>39</v>
          </cell>
          <cell r="DH40" t="str">
            <v xml:space="preserve"> - </v>
          </cell>
          <cell r="DI40" t="str">
            <v>0.47</v>
          </cell>
          <cell r="DJ40" t="str">
            <v xml:space="preserve"> - </v>
          </cell>
          <cell r="DK40" t="str">
            <v>&lt;0.0001</v>
          </cell>
          <cell r="DL40" t="str">
            <v>0.1</v>
          </cell>
          <cell r="DM40" t="str">
            <v>3</v>
          </cell>
          <cell r="DN40" t="str">
            <v xml:space="preserve"> - </v>
          </cell>
          <cell r="DO40" t="str">
            <v>0.011</v>
          </cell>
          <cell r="DP40" t="str">
            <v>&lt;0.01</v>
          </cell>
          <cell r="DQ40" t="str">
            <v>&lt;0.01</v>
          </cell>
          <cell r="DR40" t="str">
            <v>&lt;0.01</v>
          </cell>
          <cell r="DS40" t="str">
            <v>&lt;0.01</v>
          </cell>
          <cell r="DT40" t="str">
            <v>&lt;0.01</v>
          </cell>
          <cell r="DU40" t="str">
            <v>&lt;0.01</v>
          </cell>
          <cell r="DV40" t="str">
            <v>&lt;0.01</v>
          </cell>
          <cell r="DW40" t="str">
            <v>&lt;0.01</v>
          </cell>
          <cell r="DX40" t="str">
            <v>&lt;0.01</v>
          </cell>
          <cell r="DY40" t="str">
            <v>&lt;0.01</v>
          </cell>
          <cell r="DZ40" t="str">
            <v>&lt;0.01</v>
          </cell>
          <cell r="EA40" t="str">
            <v>&lt;0.01</v>
          </cell>
          <cell r="EB40" t="str">
            <v>&lt;0.01</v>
          </cell>
          <cell r="EC40" t="str">
            <v>&lt;0.01</v>
          </cell>
          <cell r="ED40" t="str">
            <v>&lt;0.01</v>
          </cell>
          <cell r="EE40" t="str">
            <v>&lt;0.01</v>
          </cell>
          <cell r="EF40" t="str">
            <v>&lt;0.01</v>
          </cell>
          <cell r="EG40" t="str">
            <v>&lt;0.01</v>
          </cell>
          <cell r="EH40" t="str">
            <v>&lt;0.01</v>
          </cell>
          <cell r="EI40" t="str">
            <v>&lt;0.01</v>
          </cell>
          <cell r="EJ40" t="str">
            <v>&lt;0.01</v>
          </cell>
          <cell r="EK40" t="str">
            <v>&lt;0.01</v>
          </cell>
          <cell r="EL40" t="str">
            <v>&lt;0.0001</v>
          </cell>
          <cell r="EM40" t="str">
            <v>&lt;1</v>
          </cell>
          <cell r="EN40" t="str">
            <v>&lt;1</v>
          </cell>
          <cell r="EO40" t="str">
            <v>&lt;1</v>
          </cell>
          <cell r="EP40" t="str">
            <v>&lt;1</v>
          </cell>
          <cell r="EQ40" t="str">
            <v>&lt;1</v>
          </cell>
          <cell r="ER40" t="str">
            <v>&lt;1</v>
          </cell>
          <cell r="ES40" t="str">
            <v>&lt;0.001</v>
          </cell>
          <cell r="ET40" t="str">
            <v>&lt;1</v>
          </cell>
          <cell r="EU40" t="str">
            <v>&lt;1</v>
          </cell>
          <cell r="EV40" t="str">
            <v>&lt;1</v>
          </cell>
          <cell r="EW40" t="str">
            <v>&lt;1</v>
          </cell>
          <cell r="EX40" t="str">
            <v>&lt;1</v>
          </cell>
          <cell r="EY40" t="str">
            <v>&lt;1</v>
          </cell>
          <cell r="EZ40" t="str">
            <v>&lt;1</v>
          </cell>
          <cell r="FA40" t="str">
            <v>&lt;1</v>
          </cell>
          <cell r="FB40" t="str">
            <v>&lt;1</v>
          </cell>
          <cell r="FC40" t="str">
            <v>&lt;1</v>
          </cell>
          <cell r="FD40" t="str">
            <v>&lt;1</v>
          </cell>
          <cell r="FE40" t="str">
            <v>&lt;1</v>
          </cell>
          <cell r="FF40" t="str">
            <v>&lt;10</v>
          </cell>
          <cell r="FG40" t="str">
            <v>&lt;0.001</v>
          </cell>
          <cell r="FH40" t="str">
            <v>&lt;10</v>
          </cell>
          <cell r="FI40" t="str">
            <v>&lt;1</v>
          </cell>
          <cell r="FJ40" t="str">
            <v>&lt;10</v>
          </cell>
          <cell r="FK40" t="str">
            <v>&lt;1</v>
          </cell>
          <cell r="FL40" t="str">
            <v>&lt;1</v>
          </cell>
          <cell r="FM40" t="str">
            <v>&lt;1</v>
          </cell>
          <cell r="FN40" t="str">
            <v>&lt;1</v>
          </cell>
          <cell r="FO40" t="str">
            <v>&lt;1</v>
          </cell>
          <cell r="FP40" t="str">
            <v>&lt;1</v>
          </cell>
          <cell r="FQ40" t="str">
            <v>&lt;1</v>
          </cell>
          <cell r="FR40" t="str">
            <v>&lt;1</v>
          </cell>
          <cell r="FS40" t="str">
            <v>&lt;1</v>
          </cell>
          <cell r="FT40" t="str">
            <v>&lt;1</v>
          </cell>
          <cell r="FU40" t="str">
            <v>&lt;0.001</v>
          </cell>
          <cell r="FV40" t="str">
            <v>&lt;1</v>
          </cell>
          <cell r="FW40" t="str">
            <v>&lt;1</v>
          </cell>
          <cell r="FX40" t="str">
            <v>&lt;1</v>
          </cell>
          <cell r="FY40" t="str">
            <v>&lt;1</v>
          </cell>
          <cell r="FZ40" t="str">
            <v>&lt;1</v>
          </cell>
          <cell r="GA40" t="str">
            <v>&lt;1</v>
          </cell>
          <cell r="GB40" t="str">
            <v>&lt;1</v>
          </cell>
          <cell r="GC40" t="str">
            <v>&lt;1</v>
          </cell>
          <cell r="GD40" t="str">
            <v>&lt;1</v>
          </cell>
          <cell r="GE40" t="str">
            <v>&lt;1</v>
          </cell>
          <cell r="GF40" t="str">
            <v>&lt;1</v>
          </cell>
          <cell r="GG40" t="str">
            <v>&lt;0.001</v>
          </cell>
          <cell r="GH40" t="str">
            <v>&lt;0.02</v>
          </cell>
          <cell r="GI40" t="str">
            <v>&lt;50</v>
          </cell>
          <cell r="GJ40" t="str">
            <v>&lt;50</v>
          </cell>
          <cell r="GK40" t="str">
            <v>&lt;100</v>
          </cell>
          <cell r="GL40" t="str">
            <v>&lt;100</v>
          </cell>
          <cell r="GM40" t="str">
            <v>&lt;100</v>
          </cell>
          <cell r="GN40" t="str">
            <v>&lt;100</v>
          </cell>
          <cell r="GO40" t="str">
            <v>&lt;100</v>
          </cell>
          <cell r="GP40" t="str">
            <v>&lt;100</v>
          </cell>
          <cell r="GQ40" t="str">
            <v>&lt;50</v>
          </cell>
          <cell r="GR40" t="str">
            <v>1300</v>
          </cell>
          <cell r="GS40" t="str">
            <v>1400</v>
          </cell>
          <cell r="GT40" t="str">
            <v>&lt;0.1</v>
          </cell>
          <cell r="GU40" t="str">
            <v>&lt;0.1</v>
          </cell>
          <cell r="GV40" t="str">
            <v>&lt;0.1</v>
          </cell>
          <cell r="GW40" t="str">
            <v>&lt;0.1</v>
          </cell>
          <cell r="GX40" t="str">
            <v>&lt;0.1</v>
          </cell>
          <cell r="GY40" t="str">
            <v>&lt;0.1</v>
          </cell>
          <cell r="GZ40" t="str">
            <v>&lt;0.1</v>
          </cell>
          <cell r="HA40" t="str">
            <v>&lt;0.1</v>
          </cell>
          <cell r="HB40" t="str">
            <v>&lt;1</v>
          </cell>
          <cell r="HC40" t="str">
            <v>&lt;0.01</v>
          </cell>
          <cell r="HD40" t="str">
            <v>&lt;1</v>
          </cell>
          <cell r="HE40" t="str">
            <v>&lt;1</v>
          </cell>
          <cell r="HF40" t="str">
            <v>&lt;0.001</v>
          </cell>
          <cell r="HG40" t="str">
            <v>&lt;0.001</v>
          </cell>
          <cell r="HH40" t="str">
            <v>&lt;1</v>
          </cell>
        </row>
        <row r="41">
          <cell r="B41" t="str">
            <v>B_106S (27)</v>
          </cell>
          <cell r="C41" t="str">
            <v>Buttonderry</v>
          </cell>
          <cell r="D41" t="str">
            <v>S20-Oc23289</v>
          </cell>
          <cell r="E41" t="str">
            <v>B_106S_121020</v>
          </cell>
          <cell r="F41" t="str">
            <v>B_106S</v>
          </cell>
          <cell r="H41">
            <v>44116.413194444445</v>
          </cell>
          <cell r="I41" t="str">
            <v>750289</v>
          </cell>
          <cell r="J41" t="str">
            <v>Normal</v>
          </cell>
          <cell r="K41" t="str">
            <v>&lt;0.001</v>
          </cell>
          <cell r="L41" t="str">
            <v>&lt;0.003</v>
          </cell>
          <cell r="M41" t="str">
            <v>&lt;1</v>
          </cell>
          <cell r="N41" t="str">
            <v>&lt;1</v>
          </cell>
          <cell r="O41" t="str">
            <v>&lt;1</v>
          </cell>
          <cell r="P41" t="str">
            <v>&lt;1</v>
          </cell>
          <cell r="Q41" t="str">
            <v>&lt;0.01</v>
          </cell>
          <cell r="R41" t="str">
            <v>&lt;0.01</v>
          </cell>
          <cell r="S41" t="str">
            <v>5.81</v>
          </cell>
          <cell r="T41" t="str">
            <v>8035</v>
          </cell>
          <cell r="U41" t="str">
            <v>&lt;20</v>
          </cell>
          <cell r="V41" t="str">
            <v>150</v>
          </cell>
          <cell r="W41" t="str">
            <v>150</v>
          </cell>
          <cell r="X41" t="str">
            <v>&lt;10</v>
          </cell>
          <cell r="Y41" t="str">
            <v>0.36</v>
          </cell>
          <cell r="Z41" t="str">
            <v>&lt;0.02</v>
          </cell>
          <cell r="AA41" t="str">
            <v>16</v>
          </cell>
          <cell r="AB41" t="str">
            <v>&lt;1</v>
          </cell>
          <cell r="AC41" t="str">
            <v>&lt;1</v>
          </cell>
          <cell r="AD41" t="str">
            <v>&lt;1</v>
          </cell>
          <cell r="AE41" t="str">
            <v>&lt;2</v>
          </cell>
          <cell r="AF41" t="str">
            <v>&lt;1</v>
          </cell>
          <cell r="AG41" t="str">
            <v>&lt;3</v>
          </cell>
          <cell r="AH41">
            <v>0</v>
          </cell>
          <cell r="AI41" t="str">
            <v>2.79</v>
          </cell>
          <cell r="AJ41" t="str">
            <v>2.19</v>
          </cell>
          <cell r="AK41" t="str">
            <v>35.9</v>
          </cell>
          <cell r="AL41" t="str">
            <v>18.1</v>
          </cell>
          <cell r="AM41" t="str">
            <v>22</v>
          </cell>
          <cell r="AN41" t="str">
            <v>&lt;0.001</v>
          </cell>
          <cell r="AO41" t="str">
            <v>&lt;50</v>
          </cell>
          <cell r="AP41" t="str">
            <v>&lt;20</v>
          </cell>
          <cell r="AQ41" t="str">
            <v>&lt;20</v>
          </cell>
          <cell r="AR41" t="str">
            <v>&lt;5</v>
          </cell>
          <cell r="AS41" t="str">
            <v>&lt;5</v>
          </cell>
          <cell r="AT41" t="str">
            <v>&lt;1</v>
          </cell>
          <cell r="AU41" t="str">
            <v>&lt;1</v>
          </cell>
          <cell r="AV41" t="str">
            <v>&lt;1</v>
          </cell>
          <cell r="AW41" t="str">
            <v>&lt;1</v>
          </cell>
          <cell r="AX41" t="str">
            <v>&lt;1</v>
          </cell>
          <cell r="AY41" t="str">
            <v>&lt;1</v>
          </cell>
          <cell r="AZ41" t="str">
            <v>&lt;1</v>
          </cell>
          <cell r="BA41" t="str">
            <v>&lt;1</v>
          </cell>
          <cell r="BB41" t="str">
            <v>&lt;1</v>
          </cell>
          <cell r="BC41" t="str">
            <v>&lt;1</v>
          </cell>
          <cell r="BD41" t="str">
            <v>&lt;1</v>
          </cell>
          <cell r="BE41" t="str">
            <v>&lt;1</v>
          </cell>
          <cell r="BF41" t="str">
            <v>&lt;1</v>
          </cell>
          <cell r="BG41" t="str">
            <v>&lt;1</v>
          </cell>
          <cell r="BH41" t="str">
            <v>&lt;1</v>
          </cell>
          <cell r="BI41" t="str">
            <v>&lt;1</v>
          </cell>
          <cell r="BJ41" t="str">
            <v>&lt;5</v>
          </cell>
          <cell r="BK41" t="str">
            <v>&lt;1</v>
          </cell>
          <cell r="BL41" t="str">
            <v>&lt;1</v>
          </cell>
          <cell r="BM41" t="str">
            <v>&lt;1</v>
          </cell>
          <cell r="BN41" t="str">
            <v>&lt;1</v>
          </cell>
          <cell r="BO41" t="str">
            <v>&lt;1</v>
          </cell>
          <cell r="BP41" t="str">
            <v>&lt;1</v>
          </cell>
          <cell r="BQ41" t="str">
            <v>&lt;1</v>
          </cell>
          <cell r="BR41" t="str">
            <v>&lt;1</v>
          </cell>
          <cell r="BS41" t="str">
            <v>&lt;1</v>
          </cell>
          <cell r="BT41" t="str">
            <v>&lt;1</v>
          </cell>
          <cell r="BU41" t="str">
            <v>&lt;1</v>
          </cell>
          <cell r="BV41" t="str">
            <v>&lt;1</v>
          </cell>
          <cell r="BW41" t="str">
            <v>&lt;1</v>
          </cell>
          <cell r="BX41" t="str">
            <v>&lt;1</v>
          </cell>
          <cell r="BY41" t="str">
            <v>&lt;1</v>
          </cell>
          <cell r="BZ41" t="str">
            <v>&lt;1</v>
          </cell>
          <cell r="CA41" t="str">
            <v>&lt;0.01</v>
          </cell>
          <cell r="CB41" t="str">
            <v>&lt;1</v>
          </cell>
          <cell r="CC41" t="str">
            <v>&lt;1</v>
          </cell>
          <cell r="CD41" t="str">
            <v>&lt;1</v>
          </cell>
          <cell r="CE41" t="str">
            <v>&lt;1</v>
          </cell>
          <cell r="CF41" t="str">
            <v>&lt;1</v>
          </cell>
          <cell r="CG41" t="str">
            <v>&lt;5</v>
          </cell>
          <cell r="CH41" t="str">
            <v>2500</v>
          </cell>
          <cell r="CI41" t="str">
            <v>&lt;0.02</v>
          </cell>
          <cell r="CJ41" t="str">
            <v>&lt;0.5</v>
          </cell>
          <cell r="CK41" t="str">
            <v>1900</v>
          </cell>
          <cell r="CL41" t="str">
            <v>490</v>
          </cell>
          <cell r="CM41" t="str">
            <v xml:space="preserve"> - </v>
          </cell>
          <cell r="CN41" t="str">
            <v>&lt;0.05</v>
          </cell>
          <cell r="CO41" t="str">
            <v xml:space="preserve"> - </v>
          </cell>
          <cell r="CP41" t="str">
            <v>0.009</v>
          </cell>
          <cell r="CQ41" t="str">
            <v xml:space="preserve"> - </v>
          </cell>
          <cell r="CR41" t="str">
            <v>0.06</v>
          </cell>
          <cell r="CS41" t="str">
            <v xml:space="preserve"> - </v>
          </cell>
          <cell r="CT41" t="str">
            <v>&lt;0.0002</v>
          </cell>
          <cell r="CU41" t="str">
            <v>99</v>
          </cell>
          <cell r="CV41" t="str">
            <v>&lt;0.005</v>
          </cell>
          <cell r="CW41" t="str">
            <v xml:space="preserve"> - </v>
          </cell>
          <cell r="CX41" t="str">
            <v xml:space="preserve"> - </v>
          </cell>
          <cell r="CY41" t="str">
            <v xml:space="preserve"> - </v>
          </cell>
          <cell r="CZ41" t="str">
            <v>0.086</v>
          </cell>
          <cell r="DA41" t="str">
            <v xml:space="preserve"> - </v>
          </cell>
          <cell r="DB41" t="str">
            <v>&lt;0.001</v>
          </cell>
          <cell r="DC41" t="str">
            <v xml:space="preserve"> - </v>
          </cell>
          <cell r="DD41" t="str">
            <v>&lt;0.001</v>
          </cell>
          <cell r="DE41" t="str">
            <v xml:space="preserve"> - </v>
          </cell>
          <cell r="DF41" t="str">
            <v>&lt;0.001</v>
          </cell>
          <cell r="DG41" t="str">
            <v>190</v>
          </cell>
          <cell r="DH41" t="str">
            <v xml:space="preserve"> - </v>
          </cell>
          <cell r="DI41" t="str">
            <v>1.3</v>
          </cell>
          <cell r="DJ41" t="str">
            <v xml:space="preserve"> - </v>
          </cell>
          <cell r="DK41" t="str">
            <v>&lt;0.0001</v>
          </cell>
          <cell r="DL41" t="str">
            <v>&lt;0.01</v>
          </cell>
          <cell r="DM41" t="str">
            <v>14</v>
          </cell>
          <cell r="DN41" t="str">
            <v xml:space="preserve"> - </v>
          </cell>
          <cell r="DO41" t="str">
            <v>0.021</v>
          </cell>
          <cell r="DP41" t="str">
            <v>&lt;0.01</v>
          </cell>
          <cell r="DQ41" t="str">
            <v>&lt;0.01</v>
          </cell>
          <cell r="DR41" t="str">
            <v>&lt;0.01</v>
          </cell>
          <cell r="DS41" t="str">
            <v>&lt;0.01</v>
          </cell>
          <cell r="DT41" t="str">
            <v>&lt;0.01</v>
          </cell>
          <cell r="DU41" t="str">
            <v>&lt;0.01</v>
          </cell>
          <cell r="DV41" t="str">
            <v>&lt;0.01</v>
          </cell>
          <cell r="DW41" t="str">
            <v>&lt;0.01</v>
          </cell>
          <cell r="DX41" t="str">
            <v>&lt;0.01</v>
          </cell>
          <cell r="DY41" t="str">
            <v>&lt;0.01</v>
          </cell>
          <cell r="DZ41" t="str">
            <v>&lt;0.01</v>
          </cell>
          <cell r="EA41" t="str">
            <v>&lt;0.01</v>
          </cell>
          <cell r="EB41" t="str">
            <v>&lt;0.01</v>
          </cell>
          <cell r="EC41" t="str">
            <v>&lt;0.01</v>
          </cell>
          <cell r="ED41" t="str">
            <v>&lt;0.01</v>
          </cell>
          <cell r="EE41" t="str">
            <v>&lt;0.01</v>
          </cell>
          <cell r="EF41" t="str">
            <v>&lt;0.01</v>
          </cell>
          <cell r="EG41" t="str">
            <v>&lt;0.01</v>
          </cell>
          <cell r="EH41" t="str">
            <v>&lt;0.01</v>
          </cell>
          <cell r="EI41" t="str">
            <v>&lt;0.01</v>
          </cell>
          <cell r="EJ41" t="str">
            <v>&lt;0.01</v>
          </cell>
          <cell r="EK41" t="str">
            <v>&lt;0.01</v>
          </cell>
          <cell r="EL41" t="str">
            <v>&lt;0.0001</v>
          </cell>
          <cell r="EM41" t="str">
            <v>&lt;1</v>
          </cell>
          <cell r="EN41" t="str">
            <v>&lt;1</v>
          </cell>
          <cell r="EO41" t="str">
            <v>&lt;1</v>
          </cell>
          <cell r="EP41" t="str">
            <v>&lt;1</v>
          </cell>
          <cell r="EQ41" t="str">
            <v>&lt;1</v>
          </cell>
          <cell r="ER41" t="str">
            <v>&lt;1</v>
          </cell>
          <cell r="ES41" t="str">
            <v>&lt;0.001</v>
          </cell>
          <cell r="ET41" t="str">
            <v>&lt;1</v>
          </cell>
          <cell r="EU41" t="str">
            <v>&lt;1</v>
          </cell>
          <cell r="EV41" t="str">
            <v>&lt;1</v>
          </cell>
          <cell r="EW41" t="str">
            <v>&lt;1</v>
          </cell>
          <cell r="EX41" t="str">
            <v>&lt;1</v>
          </cell>
          <cell r="EY41" t="str">
            <v>&lt;1</v>
          </cell>
          <cell r="EZ41" t="str">
            <v>&lt;1</v>
          </cell>
          <cell r="FA41" t="str">
            <v>&lt;1</v>
          </cell>
          <cell r="FB41" t="str">
            <v>&lt;1</v>
          </cell>
          <cell r="FC41" t="str">
            <v>&lt;1</v>
          </cell>
          <cell r="FD41" t="str">
            <v>&lt;1</v>
          </cell>
          <cell r="FE41" t="str">
            <v>&lt;1</v>
          </cell>
          <cell r="FF41" t="str">
            <v>&lt;10</v>
          </cell>
          <cell r="FG41" t="str">
            <v>&lt;0.001</v>
          </cell>
          <cell r="FH41" t="str">
            <v>&lt;10</v>
          </cell>
          <cell r="FI41" t="str">
            <v>&lt;1</v>
          </cell>
          <cell r="FJ41" t="str">
            <v>&lt;10</v>
          </cell>
          <cell r="FK41" t="str">
            <v>&lt;1</v>
          </cell>
          <cell r="FL41" t="str">
            <v>&lt;1</v>
          </cell>
          <cell r="FM41" t="str">
            <v>&lt;1</v>
          </cell>
          <cell r="FN41" t="str">
            <v>&lt;1</v>
          </cell>
          <cell r="FO41" t="str">
            <v>&lt;1</v>
          </cell>
          <cell r="FP41" t="str">
            <v>&lt;1</v>
          </cell>
          <cell r="FQ41" t="str">
            <v>&lt;1</v>
          </cell>
          <cell r="FR41" t="str">
            <v>&lt;1</v>
          </cell>
          <cell r="FS41" t="str">
            <v>&lt;1</v>
          </cell>
          <cell r="FT41" t="str">
            <v>&lt;1</v>
          </cell>
          <cell r="FU41" t="str">
            <v>&lt;0.001</v>
          </cell>
          <cell r="FV41" t="str">
            <v>&lt;1</v>
          </cell>
          <cell r="FW41" t="str">
            <v>&lt;1</v>
          </cell>
          <cell r="FX41" t="str">
            <v>&lt;1</v>
          </cell>
          <cell r="FY41" t="str">
            <v>&lt;1</v>
          </cell>
          <cell r="FZ41" t="str">
            <v>&lt;1</v>
          </cell>
          <cell r="GA41" t="str">
            <v>&lt;1</v>
          </cell>
          <cell r="GB41" t="str">
            <v>&lt;1</v>
          </cell>
          <cell r="GC41" t="str">
            <v>&lt;1</v>
          </cell>
          <cell r="GD41" t="str">
            <v>&lt;1</v>
          </cell>
          <cell r="GE41" t="str">
            <v>&lt;1</v>
          </cell>
          <cell r="GF41" t="str">
            <v>&lt;1</v>
          </cell>
          <cell r="GG41" t="str">
            <v>&lt;0.001</v>
          </cell>
          <cell r="GH41" t="str">
            <v>&lt;0.02</v>
          </cell>
          <cell r="GI41" t="str">
            <v>&lt;50</v>
          </cell>
          <cell r="GJ41" t="str">
            <v>&lt;50</v>
          </cell>
          <cell r="GK41" t="str">
            <v>&lt;100</v>
          </cell>
          <cell r="GL41" t="str">
            <v>&lt;100</v>
          </cell>
          <cell r="GM41" t="str">
            <v>&lt;100</v>
          </cell>
          <cell r="GN41" t="str">
            <v>&lt;100</v>
          </cell>
          <cell r="GO41" t="str">
            <v>&lt;100</v>
          </cell>
          <cell r="GP41" t="str">
            <v>&lt;100</v>
          </cell>
          <cell r="GQ41" t="str">
            <v>&lt;50</v>
          </cell>
          <cell r="GR41" t="str">
            <v>5000</v>
          </cell>
          <cell r="GS41" t="str">
            <v>1700</v>
          </cell>
          <cell r="GT41" t="str">
            <v>&lt;0.1</v>
          </cell>
          <cell r="GU41" t="str">
            <v>&lt;0.1</v>
          </cell>
          <cell r="GV41" t="str">
            <v>&lt;0.1</v>
          </cell>
          <cell r="GW41" t="str">
            <v>&lt;0.1</v>
          </cell>
          <cell r="GX41" t="str">
            <v>&lt;0.1</v>
          </cell>
          <cell r="GY41" t="str">
            <v>&lt;0.1</v>
          </cell>
          <cell r="GZ41" t="str">
            <v>&lt;0.1</v>
          </cell>
          <cell r="HA41" t="str">
            <v>&lt;0.1</v>
          </cell>
          <cell r="HB41" t="str">
            <v>&lt;1</v>
          </cell>
          <cell r="HC41" t="str">
            <v>&lt;0.01</v>
          </cell>
          <cell r="HD41" t="str">
            <v>&lt;1</v>
          </cell>
          <cell r="HE41" t="str">
            <v>&lt;1</v>
          </cell>
          <cell r="HF41" t="str">
            <v>&lt;0.001</v>
          </cell>
          <cell r="HG41" t="str">
            <v>&lt;0.001</v>
          </cell>
          <cell r="HH41" t="str">
            <v>&lt;1</v>
          </cell>
        </row>
        <row r="42">
          <cell r="B42" t="str">
            <v>B_107S (28)</v>
          </cell>
          <cell r="C42" t="str">
            <v>Buttonderry</v>
          </cell>
          <cell r="D42" t="str">
            <v>S20-Oc23290</v>
          </cell>
          <cell r="E42" t="str">
            <v>B_107S_121020</v>
          </cell>
          <cell r="F42" t="str">
            <v>B_107s</v>
          </cell>
          <cell r="H42">
            <v>44116.438888888886</v>
          </cell>
          <cell r="I42" t="str">
            <v>750289</v>
          </cell>
          <cell r="J42" t="str">
            <v>Normal</v>
          </cell>
          <cell r="K42" t="str">
            <v>&lt;0.001</v>
          </cell>
          <cell r="L42" t="str">
            <v>&lt;0.003</v>
          </cell>
          <cell r="M42" t="str">
            <v>&lt;1</v>
          </cell>
          <cell r="N42" t="str">
            <v>&lt;1</v>
          </cell>
          <cell r="O42" t="str">
            <v>&lt;1</v>
          </cell>
          <cell r="P42" t="str">
            <v>&lt;1</v>
          </cell>
          <cell r="Q42" t="str">
            <v>&lt;0.01</v>
          </cell>
          <cell r="R42" t="str">
            <v>&lt;0.01</v>
          </cell>
          <cell r="S42" t="str">
            <v>6.33</v>
          </cell>
          <cell r="T42" t="str">
            <v>1293</v>
          </cell>
          <cell r="U42" t="str">
            <v>&lt;20</v>
          </cell>
          <cell r="V42" t="str">
            <v>280</v>
          </cell>
          <cell r="W42" t="str">
            <v>280</v>
          </cell>
          <cell r="X42" t="str">
            <v>&lt;10</v>
          </cell>
          <cell r="Y42" t="str">
            <v>0.69</v>
          </cell>
          <cell r="Z42" t="str">
            <v>0.04</v>
          </cell>
          <cell r="AA42" t="str">
            <v>69</v>
          </cell>
          <cell r="AB42" t="str">
            <v>&lt;1</v>
          </cell>
          <cell r="AC42" t="str">
            <v>&lt;1</v>
          </cell>
          <cell r="AD42" t="str">
            <v>&lt;1</v>
          </cell>
          <cell r="AE42" t="str">
            <v>&lt;2</v>
          </cell>
          <cell r="AF42" t="str">
            <v>&lt;1</v>
          </cell>
          <cell r="AG42" t="str">
            <v>&lt;3</v>
          </cell>
          <cell r="AH42">
            <v>0</v>
          </cell>
          <cell r="AI42" t="str">
            <v>3.77</v>
          </cell>
          <cell r="AJ42" t="str">
            <v>1.49</v>
          </cell>
          <cell r="AK42" t="str">
            <v>-12.7</v>
          </cell>
          <cell r="AL42" t="str">
            <v>19.9</v>
          </cell>
          <cell r="AM42" t="str">
            <v>15</v>
          </cell>
          <cell r="AN42" t="str">
            <v>&lt;0.001</v>
          </cell>
          <cell r="AO42" t="str">
            <v>&lt;50</v>
          </cell>
          <cell r="AP42" t="str">
            <v>&lt;20</v>
          </cell>
          <cell r="AQ42" t="str">
            <v>&lt;20</v>
          </cell>
          <cell r="AR42" t="str">
            <v>&lt;5</v>
          </cell>
          <cell r="AS42" t="str">
            <v>&lt;5</v>
          </cell>
          <cell r="AT42" t="str">
            <v>&lt;1</v>
          </cell>
          <cell r="AU42" t="str">
            <v>&lt;1</v>
          </cell>
          <cell r="AV42" t="str">
            <v>&lt;1</v>
          </cell>
          <cell r="AW42" t="str">
            <v>&lt;1</v>
          </cell>
          <cell r="AX42" t="str">
            <v>&lt;1</v>
          </cell>
          <cell r="AY42" t="str">
            <v>&lt;1</v>
          </cell>
          <cell r="AZ42" t="str">
            <v>&lt;1</v>
          </cell>
          <cell r="BA42" t="str">
            <v>&lt;1</v>
          </cell>
          <cell r="BB42" t="str">
            <v>&lt;1</v>
          </cell>
          <cell r="BC42" t="str">
            <v>&lt;1</v>
          </cell>
          <cell r="BD42" t="str">
            <v>&lt;1</v>
          </cell>
          <cell r="BE42" t="str">
            <v>&lt;1</v>
          </cell>
          <cell r="BF42" t="str">
            <v>&lt;1</v>
          </cell>
          <cell r="BG42" t="str">
            <v>&lt;1</v>
          </cell>
          <cell r="BH42" t="str">
            <v>&lt;1</v>
          </cell>
          <cell r="BI42" t="str">
            <v>&lt;1</v>
          </cell>
          <cell r="BJ42" t="str">
            <v>&lt;5</v>
          </cell>
          <cell r="BK42" t="str">
            <v>&lt;1</v>
          </cell>
          <cell r="BL42" t="str">
            <v>&lt;1</v>
          </cell>
          <cell r="BM42" t="str">
            <v>&lt;1</v>
          </cell>
          <cell r="BN42" t="str">
            <v>&lt;1</v>
          </cell>
          <cell r="BO42" t="str">
            <v>&lt;1</v>
          </cell>
          <cell r="BP42" t="str">
            <v>&lt;1</v>
          </cell>
          <cell r="BQ42" t="str">
            <v>&lt;1</v>
          </cell>
          <cell r="BR42" t="str">
            <v>&lt;1</v>
          </cell>
          <cell r="BS42" t="str">
            <v>&lt;1</v>
          </cell>
          <cell r="BT42" t="str">
            <v>&lt;1</v>
          </cell>
          <cell r="BU42" t="str">
            <v>&lt;1</v>
          </cell>
          <cell r="BV42" t="str">
            <v>&lt;1</v>
          </cell>
          <cell r="BW42" t="str">
            <v>&lt;1</v>
          </cell>
          <cell r="BX42" t="str">
            <v>&lt;1</v>
          </cell>
          <cell r="BY42" t="str">
            <v>&lt;1</v>
          </cell>
          <cell r="BZ42" t="str">
            <v>&lt;1</v>
          </cell>
          <cell r="CA42" t="str">
            <v>&lt;0.01</v>
          </cell>
          <cell r="CB42" t="str">
            <v>&lt;1</v>
          </cell>
          <cell r="CC42" t="str">
            <v>&lt;1</v>
          </cell>
          <cell r="CD42" t="str">
            <v>&lt;1</v>
          </cell>
          <cell r="CE42" t="str">
            <v>&lt;1</v>
          </cell>
          <cell r="CF42" t="str">
            <v>&lt;1</v>
          </cell>
          <cell r="CG42" t="str">
            <v>&lt;5</v>
          </cell>
          <cell r="CH42" t="str">
            <v>120</v>
          </cell>
          <cell r="CI42" t="str">
            <v>&lt;0.02</v>
          </cell>
          <cell r="CJ42" t="str">
            <v>&lt;0.5</v>
          </cell>
          <cell r="CK42" t="str">
            <v>240</v>
          </cell>
          <cell r="CL42" t="str">
            <v>45</v>
          </cell>
          <cell r="CM42" t="str">
            <v xml:space="preserve"> - </v>
          </cell>
          <cell r="CN42" t="str">
            <v>0.09</v>
          </cell>
          <cell r="CO42" t="str">
            <v xml:space="preserve"> - </v>
          </cell>
          <cell r="CP42" t="str">
            <v>0.004</v>
          </cell>
          <cell r="CQ42" t="str">
            <v xml:space="preserve"> - </v>
          </cell>
          <cell r="CR42" t="str">
            <v>0.04</v>
          </cell>
          <cell r="CS42" t="str">
            <v xml:space="preserve"> - </v>
          </cell>
          <cell r="CT42" t="str">
            <v>&lt;0.0002</v>
          </cell>
          <cell r="CU42" t="str">
            <v>2.5</v>
          </cell>
          <cell r="CV42" t="str">
            <v>&lt;0.005</v>
          </cell>
          <cell r="CW42" t="str">
            <v xml:space="preserve"> - </v>
          </cell>
          <cell r="CX42" t="str">
            <v xml:space="preserve"> - </v>
          </cell>
          <cell r="CY42" t="str">
            <v xml:space="preserve"> - </v>
          </cell>
          <cell r="CZ42" t="str">
            <v>0.013</v>
          </cell>
          <cell r="DA42" t="str">
            <v xml:space="preserve"> - </v>
          </cell>
          <cell r="DB42" t="str">
            <v>&lt;0.001</v>
          </cell>
          <cell r="DC42" t="str">
            <v xml:space="preserve"> - </v>
          </cell>
          <cell r="DD42" t="str">
            <v>&lt;0.001</v>
          </cell>
          <cell r="DE42" t="str">
            <v xml:space="preserve"> - </v>
          </cell>
          <cell r="DF42" t="str">
            <v>&lt;0.001</v>
          </cell>
          <cell r="DG42" t="str">
            <v>7</v>
          </cell>
          <cell r="DH42" t="str">
            <v xml:space="preserve"> - </v>
          </cell>
          <cell r="DI42" t="str">
            <v>0.59</v>
          </cell>
          <cell r="DJ42" t="str">
            <v xml:space="preserve"> - </v>
          </cell>
          <cell r="DK42" t="str">
            <v>&lt;0.0001</v>
          </cell>
          <cell r="DL42" t="str">
            <v>0.43</v>
          </cell>
          <cell r="DM42" t="str">
            <v>2</v>
          </cell>
          <cell r="DN42" t="str">
            <v xml:space="preserve"> - </v>
          </cell>
          <cell r="DO42" t="str">
            <v>0.02</v>
          </cell>
          <cell r="DP42" t="str">
            <v>&lt;0.01</v>
          </cell>
          <cell r="DQ42" t="str">
            <v>&lt;0.01</v>
          </cell>
          <cell r="DR42" t="str">
            <v>&lt;0.01</v>
          </cell>
          <cell r="DS42" t="str">
            <v>&lt;0.01</v>
          </cell>
          <cell r="DT42" t="str">
            <v>&lt;0.01</v>
          </cell>
          <cell r="DU42" t="str">
            <v>&lt;0.01</v>
          </cell>
          <cell r="DV42" t="str">
            <v>&lt;0.01</v>
          </cell>
          <cell r="DW42" t="str">
            <v>&lt;0.01</v>
          </cell>
          <cell r="DX42" t="str">
            <v>&lt;0.01</v>
          </cell>
          <cell r="DY42" t="str">
            <v>&lt;0.01</v>
          </cell>
          <cell r="DZ42" t="str">
            <v>&lt;0.01</v>
          </cell>
          <cell r="EA42" t="str">
            <v>&lt;0.01</v>
          </cell>
          <cell r="EB42" t="str">
            <v>&lt;0.01</v>
          </cell>
          <cell r="EC42" t="str">
            <v>&lt;0.01</v>
          </cell>
          <cell r="ED42" t="str">
            <v>&lt;0.01</v>
          </cell>
          <cell r="EE42" t="str">
            <v>&lt;0.01</v>
          </cell>
          <cell r="EF42" t="str">
            <v>&lt;0.01</v>
          </cell>
          <cell r="EG42" t="str">
            <v>&lt;0.01</v>
          </cell>
          <cell r="EH42" t="str">
            <v>&lt;0.01</v>
          </cell>
          <cell r="EI42" t="str">
            <v>&lt;0.01</v>
          </cell>
          <cell r="EJ42" t="str">
            <v>&lt;0.01</v>
          </cell>
          <cell r="EK42" t="str">
            <v>&lt;0.01</v>
          </cell>
          <cell r="EL42" t="str">
            <v>&lt;0.0001</v>
          </cell>
          <cell r="EM42" t="str">
            <v>&lt;1</v>
          </cell>
          <cell r="EN42" t="str">
            <v>&lt;1</v>
          </cell>
          <cell r="EO42" t="str">
            <v>&lt;1</v>
          </cell>
          <cell r="EP42" t="str">
            <v>&lt;1</v>
          </cell>
          <cell r="EQ42" t="str">
            <v>&lt;1</v>
          </cell>
          <cell r="ER42" t="str">
            <v>&lt;1</v>
          </cell>
          <cell r="ES42" t="str">
            <v>&lt;0.001</v>
          </cell>
          <cell r="ET42" t="str">
            <v>&lt;1</v>
          </cell>
          <cell r="EU42" t="str">
            <v>&lt;1</v>
          </cell>
          <cell r="EV42" t="str">
            <v>&lt;1</v>
          </cell>
          <cell r="EW42" t="str">
            <v>&lt;1</v>
          </cell>
          <cell r="EX42" t="str">
            <v>&lt;1</v>
          </cell>
          <cell r="EY42" t="str">
            <v>&lt;1</v>
          </cell>
          <cell r="EZ42" t="str">
            <v>&lt;1</v>
          </cell>
          <cell r="FA42" t="str">
            <v>&lt;1</v>
          </cell>
          <cell r="FB42" t="str">
            <v>&lt;1</v>
          </cell>
          <cell r="FC42" t="str">
            <v>&lt;1</v>
          </cell>
          <cell r="FD42" t="str">
            <v>&lt;1</v>
          </cell>
          <cell r="FE42" t="str">
            <v>&lt;1</v>
          </cell>
          <cell r="FF42" t="str">
            <v>&lt;10</v>
          </cell>
          <cell r="FG42" t="str">
            <v>&lt;0.001</v>
          </cell>
          <cell r="FH42" t="str">
            <v>&lt;10</v>
          </cell>
          <cell r="FI42" t="str">
            <v>&lt;1</v>
          </cell>
          <cell r="FJ42" t="str">
            <v>&lt;10</v>
          </cell>
          <cell r="FK42" t="str">
            <v>&lt;1</v>
          </cell>
          <cell r="FL42" t="str">
            <v>&lt;1</v>
          </cell>
          <cell r="FM42" t="str">
            <v>&lt;1</v>
          </cell>
          <cell r="FN42" t="str">
            <v>&lt;1</v>
          </cell>
          <cell r="FO42" t="str">
            <v>&lt;1</v>
          </cell>
          <cell r="FP42" t="str">
            <v>&lt;1</v>
          </cell>
          <cell r="FQ42" t="str">
            <v>&lt;1</v>
          </cell>
          <cell r="FR42" t="str">
            <v>&lt;1</v>
          </cell>
          <cell r="FS42" t="str">
            <v>&lt;1</v>
          </cell>
          <cell r="FT42" t="str">
            <v>&lt;1</v>
          </cell>
          <cell r="FU42" t="str">
            <v>&lt;0.001</v>
          </cell>
          <cell r="FV42" t="str">
            <v>&lt;1</v>
          </cell>
          <cell r="FW42" t="str">
            <v>&lt;1</v>
          </cell>
          <cell r="FX42" t="str">
            <v>&lt;1</v>
          </cell>
          <cell r="FY42" t="str">
            <v>&lt;1</v>
          </cell>
          <cell r="FZ42" t="str">
            <v>&lt;1</v>
          </cell>
          <cell r="GA42" t="str">
            <v>&lt;1</v>
          </cell>
          <cell r="GB42" t="str">
            <v>&lt;1</v>
          </cell>
          <cell r="GC42" t="str">
            <v>&lt;1</v>
          </cell>
          <cell r="GD42" t="str">
            <v>&lt;1</v>
          </cell>
          <cell r="GE42" t="str">
            <v>&lt;1</v>
          </cell>
          <cell r="GF42" t="str">
            <v>&lt;1</v>
          </cell>
          <cell r="GG42" t="str">
            <v>&lt;0.001</v>
          </cell>
          <cell r="GH42" t="str">
            <v>&lt;0.02</v>
          </cell>
          <cell r="GI42" t="str">
            <v>&lt;50</v>
          </cell>
          <cell r="GJ42" t="str">
            <v>&lt;50</v>
          </cell>
          <cell r="GK42" t="str">
            <v>&lt;100</v>
          </cell>
          <cell r="GL42" t="str">
            <v>&lt;100</v>
          </cell>
          <cell r="GM42" t="str">
            <v>&lt;100</v>
          </cell>
          <cell r="GN42" t="str">
            <v>&lt;100</v>
          </cell>
          <cell r="GO42" t="str">
            <v>&lt;100</v>
          </cell>
          <cell r="GP42" t="str">
            <v>&lt;100</v>
          </cell>
          <cell r="GQ42" t="str">
            <v>&lt;50</v>
          </cell>
          <cell r="GR42" t="str">
            <v>2300</v>
          </cell>
          <cell r="GS42" t="str">
            <v>6800</v>
          </cell>
          <cell r="GT42" t="str">
            <v>&lt;0.1</v>
          </cell>
          <cell r="GU42" t="str">
            <v>&lt;0.1</v>
          </cell>
          <cell r="GV42" t="str">
            <v>&lt;0.1</v>
          </cell>
          <cell r="GW42" t="str">
            <v>&lt;0.1</v>
          </cell>
          <cell r="GX42" t="str">
            <v>&lt;0.1</v>
          </cell>
          <cell r="GY42" t="str">
            <v>&lt;0.1</v>
          </cell>
          <cell r="GZ42" t="str">
            <v>&lt;0.1</v>
          </cell>
          <cell r="HA42" t="str">
            <v>&lt;0.1</v>
          </cell>
          <cell r="HB42" t="str">
            <v>&lt;1</v>
          </cell>
          <cell r="HC42" t="str">
            <v>&lt;0.01</v>
          </cell>
          <cell r="HD42" t="str">
            <v>&lt;1</v>
          </cell>
          <cell r="HE42" t="str">
            <v>&lt;1</v>
          </cell>
          <cell r="HF42" t="str">
            <v>&lt;0.001</v>
          </cell>
          <cell r="HG42" t="str">
            <v>&lt;0.001</v>
          </cell>
          <cell r="HH42" t="str">
            <v>&lt;1</v>
          </cell>
        </row>
        <row r="43">
          <cell r="B43" t="str">
            <v>B_707 (30)</v>
          </cell>
          <cell r="C43" t="str">
            <v>Buttonderry</v>
          </cell>
          <cell r="D43" t="str">
            <v>S20-Oc23291</v>
          </cell>
          <cell r="E43" t="str">
            <v>B_707_121020</v>
          </cell>
          <cell r="F43" t="str">
            <v>B_707</v>
          </cell>
          <cell r="H43">
            <v>44116.479166666664</v>
          </cell>
          <cell r="I43" t="str">
            <v>750289</v>
          </cell>
          <cell r="J43" t="str">
            <v>Normal</v>
          </cell>
          <cell r="K43" t="str">
            <v>&lt;0.001</v>
          </cell>
          <cell r="L43" t="str">
            <v>&lt;0.003</v>
          </cell>
          <cell r="M43" t="str">
            <v>&lt;1</v>
          </cell>
          <cell r="N43" t="str">
            <v>&lt;1</v>
          </cell>
          <cell r="O43" t="str">
            <v>&lt;1</v>
          </cell>
          <cell r="P43" t="str">
            <v>&lt;1</v>
          </cell>
          <cell r="Q43" t="str">
            <v>&lt;0.01</v>
          </cell>
          <cell r="R43" t="str">
            <v>&lt;0.01</v>
          </cell>
          <cell r="S43" t="str">
            <v>6.38</v>
          </cell>
          <cell r="T43">
            <v>12386</v>
          </cell>
          <cell r="U43" t="str">
            <v>&lt;20</v>
          </cell>
          <cell r="V43" t="str">
            <v>630</v>
          </cell>
          <cell r="W43" t="str">
            <v>630</v>
          </cell>
          <cell r="X43" t="str">
            <v>&lt;10</v>
          </cell>
          <cell r="Y43" t="str">
            <v>&lt;0.01</v>
          </cell>
          <cell r="Z43" t="str">
            <v>&lt;0.02</v>
          </cell>
          <cell r="AA43" t="str">
            <v>8.7</v>
          </cell>
          <cell r="AB43" t="str">
            <v>&lt;1</v>
          </cell>
          <cell r="AC43" t="str">
            <v>&lt;1</v>
          </cell>
          <cell r="AD43" t="str">
            <v>&lt;1</v>
          </cell>
          <cell r="AE43" t="str">
            <v>&lt;2</v>
          </cell>
          <cell r="AF43" t="str">
            <v>&lt;1</v>
          </cell>
          <cell r="AG43" t="str">
            <v>&lt;3</v>
          </cell>
          <cell r="AH43">
            <v>0</v>
          </cell>
          <cell r="AI43" t="str">
            <v>8.39</v>
          </cell>
          <cell r="AJ43" t="str">
            <v>1.59</v>
          </cell>
          <cell r="AK43" t="str">
            <v>42.3</v>
          </cell>
          <cell r="AL43" t="str">
            <v>20.1</v>
          </cell>
          <cell r="AM43" t="str">
            <v>52</v>
          </cell>
          <cell r="AN43" t="str">
            <v>&lt;0.001</v>
          </cell>
          <cell r="AO43" t="str">
            <v>&lt;50</v>
          </cell>
          <cell r="AP43" t="str">
            <v>&lt;20</v>
          </cell>
          <cell r="AQ43" t="str">
            <v>&lt;20</v>
          </cell>
          <cell r="AR43" t="str">
            <v>&lt;5</v>
          </cell>
          <cell r="AS43" t="str">
            <v>&lt;5</v>
          </cell>
          <cell r="AT43" t="str">
            <v>&lt;1</v>
          </cell>
          <cell r="AU43" t="str">
            <v>&lt;1</v>
          </cell>
          <cell r="AV43" t="str">
            <v>&lt;1</v>
          </cell>
          <cell r="AW43" t="str">
            <v>&lt;1</v>
          </cell>
          <cell r="AX43" t="str">
            <v>&lt;1</v>
          </cell>
          <cell r="AY43" t="str">
            <v>&lt;1</v>
          </cell>
          <cell r="AZ43" t="str">
            <v>&lt;1</v>
          </cell>
          <cell r="BA43" t="str">
            <v>&lt;1</v>
          </cell>
          <cell r="BB43" t="str">
            <v>&lt;1</v>
          </cell>
          <cell r="BC43" t="str">
            <v>&lt;1</v>
          </cell>
          <cell r="BD43" t="str">
            <v>&lt;1</v>
          </cell>
          <cell r="BE43" t="str">
            <v>&lt;1</v>
          </cell>
          <cell r="BF43" t="str">
            <v>&lt;1</v>
          </cell>
          <cell r="BG43" t="str">
            <v>&lt;1</v>
          </cell>
          <cell r="BH43" t="str">
            <v>&lt;1</v>
          </cell>
          <cell r="BI43" t="str">
            <v>&lt;1</v>
          </cell>
          <cell r="BJ43" t="str">
            <v>&lt;5</v>
          </cell>
          <cell r="BK43" t="str">
            <v>&lt;1</v>
          </cell>
          <cell r="BL43" t="str">
            <v>&lt;1</v>
          </cell>
          <cell r="BM43" t="str">
            <v>&lt;1</v>
          </cell>
          <cell r="BN43" t="str">
            <v>&lt;1</v>
          </cell>
          <cell r="BO43" t="str">
            <v>&lt;1</v>
          </cell>
          <cell r="BP43" t="str">
            <v>&lt;1</v>
          </cell>
          <cell r="BQ43" t="str">
            <v>&lt;1</v>
          </cell>
          <cell r="BR43" t="str">
            <v>&lt;1</v>
          </cell>
          <cell r="BS43" t="str">
            <v>&lt;1</v>
          </cell>
          <cell r="BT43" t="str">
            <v>&lt;1</v>
          </cell>
          <cell r="BU43" t="str">
            <v>&lt;1</v>
          </cell>
          <cell r="BV43" t="str">
            <v>&lt;1</v>
          </cell>
          <cell r="BW43" t="str">
            <v>&lt;1</v>
          </cell>
          <cell r="BX43" t="str">
            <v>&lt;1</v>
          </cell>
          <cell r="BY43" t="str">
            <v>&lt;1</v>
          </cell>
          <cell r="BZ43" t="str">
            <v>&lt;1</v>
          </cell>
          <cell r="CA43" t="str">
            <v>&lt;0.01</v>
          </cell>
          <cell r="CB43" t="str">
            <v>&lt;1</v>
          </cell>
          <cell r="CC43" t="str">
            <v>&lt;1</v>
          </cell>
          <cell r="CD43" t="str">
            <v>&lt;1</v>
          </cell>
          <cell r="CE43" t="str">
            <v>&lt;1</v>
          </cell>
          <cell r="CF43" t="str">
            <v>&lt;1</v>
          </cell>
          <cell r="CG43" t="str">
            <v>&lt;5</v>
          </cell>
          <cell r="CH43" t="str">
            <v>3300</v>
          </cell>
          <cell r="CI43" t="str">
            <v>&lt;0.02</v>
          </cell>
          <cell r="CJ43" t="str">
            <v>&lt;0.5</v>
          </cell>
          <cell r="CK43" t="str">
            <v>2200</v>
          </cell>
          <cell r="CL43" t="str">
            <v>450</v>
          </cell>
          <cell r="CM43" t="str">
            <v xml:space="preserve"> - </v>
          </cell>
          <cell r="CN43" t="str">
            <v>&lt;0.05</v>
          </cell>
          <cell r="CO43" t="str">
            <v xml:space="preserve"> - </v>
          </cell>
          <cell r="CP43" t="str">
            <v>&lt;0.001</v>
          </cell>
          <cell r="CQ43" t="str">
            <v xml:space="preserve"> - </v>
          </cell>
          <cell r="CR43" t="str">
            <v>0.05</v>
          </cell>
          <cell r="CS43" t="str">
            <v xml:space="preserve"> - </v>
          </cell>
          <cell r="CT43" t="str">
            <v>0.0004</v>
          </cell>
          <cell r="CU43" t="str">
            <v>140</v>
          </cell>
          <cell r="CV43" t="str">
            <v>&lt;0.005</v>
          </cell>
          <cell r="CW43" t="str">
            <v xml:space="preserve"> - </v>
          </cell>
          <cell r="CX43" t="str">
            <v xml:space="preserve"> - </v>
          </cell>
          <cell r="CY43" t="str">
            <v xml:space="preserve"> - </v>
          </cell>
          <cell r="CZ43" t="str">
            <v>0.007</v>
          </cell>
          <cell r="DA43" t="str">
            <v xml:space="preserve"> - </v>
          </cell>
          <cell r="DB43" t="str">
            <v>&lt;0.001</v>
          </cell>
          <cell r="DC43" t="str">
            <v xml:space="preserve"> - </v>
          </cell>
          <cell r="DD43" t="str">
            <v>&lt;0.001</v>
          </cell>
          <cell r="DE43" t="str">
            <v xml:space="preserve"> - </v>
          </cell>
          <cell r="DF43" t="str">
            <v>&lt;0.001</v>
          </cell>
          <cell r="DG43" t="str">
            <v>370</v>
          </cell>
          <cell r="DH43" t="str">
            <v xml:space="preserve"> - </v>
          </cell>
          <cell r="DI43" t="str">
            <v>0.49</v>
          </cell>
          <cell r="DJ43" t="str">
            <v xml:space="preserve"> - </v>
          </cell>
          <cell r="DK43" t="str">
            <v>&lt;0.0001</v>
          </cell>
          <cell r="DL43" t="str">
            <v>&lt;0.01</v>
          </cell>
          <cell r="DM43" t="str">
            <v>15</v>
          </cell>
          <cell r="DN43" t="str">
            <v xml:space="preserve"> - </v>
          </cell>
          <cell r="DO43" t="str">
            <v>0.01</v>
          </cell>
          <cell r="DP43" t="str">
            <v>&lt;0.01</v>
          </cell>
          <cell r="DQ43" t="str">
            <v>&lt;0.01</v>
          </cell>
          <cell r="DR43" t="str">
            <v>&lt;0.01</v>
          </cell>
          <cell r="DS43" t="str">
            <v>&lt;0.01</v>
          </cell>
          <cell r="DT43" t="str">
            <v>&lt;0.01</v>
          </cell>
          <cell r="DU43" t="str">
            <v>&lt;0.01</v>
          </cell>
          <cell r="DV43" t="str">
            <v>&lt;0.01</v>
          </cell>
          <cell r="DW43" t="str">
            <v>&lt;0.01</v>
          </cell>
          <cell r="DX43" t="str">
            <v>&lt;0.01</v>
          </cell>
          <cell r="DY43" t="str">
            <v>&lt;0.01</v>
          </cell>
          <cell r="DZ43" t="str">
            <v>&lt;0.01</v>
          </cell>
          <cell r="EA43" t="str">
            <v>&lt;0.01</v>
          </cell>
          <cell r="EB43" t="str">
            <v>&lt;0.01</v>
          </cell>
          <cell r="EC43" t="str">
            <v>&lt;0.01</v>
          </cell>
          <cell r="ED43" t="str">
            <v>&lt;0.01</v>
          </cell>
          <cell r="EE43" t="str">
            <v>&lt;0.01</v>
          </cell>
          <cell r="EF43" t="str">
            <v>&lt;0.01</v>
          </cell>
          <cell r="EG43" t="str">
            <v>&lt;0.01</v>
          </cell>
          <cell r="EH43" t="str">
            <v>&lt;0.01</v>
          </cell>
          <cell r="EI43" t="str">
            <v>&lt;0.01</v>
          </cell>
          <cell r="EJ43" t="str">
            <v>&lt;0.01</v>
          </cell>
          <cell r="EK43" t="str">
            <v>&lt;0.01</v>
          </cell>
          <cell r="EL43" t="str">
            <v>&lt;0.0001</v>
          </cell>
          <cell r="EM43" t="str">
            <v>&lt;1</v>
          </cell>
          <cell r="EN43" t="str">
            <v>&lt;1</v>
          </cell>
          <cell r="EO43" t="str">
            <v>&lt;1</v>
          </cell>
          <cell r="EP43" t="str">
            <v>&lt;1</v>
          </cell>
          <cell r="EQ43" t="str">
            <v>&lt;1</v>
          </cell>
          <cell r="ER43" t="str">
            <v>&lt;1</v>
          </cell>
          <cell r="ES43" t="str">
            <v>&lt;0.001</v>
          </cell>
          <cell r="ET43" t="str">
            <v>&lt;1</v>
          </cell>
          <cell r="EU43" t="str">
            <v>&lt;1</v>
          </cell>
          <cell r="EV43" t="str">
            <v>&lt;1</v>
          </cell>
          <cell r="EW43" t="str">
            <v>&lt;1</v>
          </cell>
          <cell r="EX43" t="str">
            <v>&lt;1</v>
          </cell>
          <cell r="EY43" t="str">
            <v>&lt;1</v>
          </cell>
          <cell r="EZ43" t="str">
            <v>&lt;1</v>
          </cell>
          <cell r="FA43" t="str">
            <v>&lt;1</v>
          </cell>
          <cell r="FB43" t="str">
            <v>&lt;1</v>
          </cell>
          <cell r="FC43" t="str">
            <v>&lt;1</v>
          </cell>
          <cell r="FD43" t="str">
            <v>&lt;1</v>
          </cell>
          <cell r="FE43" t="str">
            <v>&lt;1</v>
          </cell>
          <cell r="FF43" t="str">
            <v>&lt;10</v>
          </cell>
          <cell r="FG43" t="str">
            <v>&lt;0.001</v>
          </cell>
          <cell r="FH43" t="str">
            <v>&lt;10</v>
          </cell>
          <cell r="FI43" t="str">
            <v>&lt;1</v>
          </cell>
          <cell r="FJ43" t="str">
            <v>&lt;10</v>
          </cell>
          <cell r="FK43" t="str">
            <v>&lt;1</v>
          </cell>
          <cell r="FL43" t="str">
            <v>&lt;1</v>
          </cell>
          <cell r="FM43" t="str">
            <v>&lt;1</v>
          </cell>
          <cell r="FN43" t="str">
            <v>&lt;1</v>
          </cell>
          <cell r="FO43" t="str">
            <v>&lt;1</v>
          </cell>
          <cell r="FP43" t="str">
            <v>&lt;1</v>
          </cell>
          <cell r="FQ43" t="str">
            <v>&lt;1</v>
          </cell>
          <cell r="FR43" t="str">
            <v>&lt;1</v>
          </cell>
          <cell r="FS43" t="str">
            <v>&lt;1</v>
          </cell>
          <cell r="FT43" t="str">
            <v>&lt;1</v>
          </cell>
          <cell r="FU43" t="str">
            <v>&lt;0.001</v>
          </cell>
          <cell r="FV43" t="str">
            <v>&lt;1</v>
          </cell>
          <cell r="FW43" t="str">
            <v>&lt;1</v>
          </cell>
          <cell r="FX43" t="str">
            <v>&lt;1</v>
          </cell>
          <cell r="FY43" t="str">
            <v>&lt;1</v>
          </cell>
          <cell r="FZ43" t="str">
            <v>&lt;1</v>
          </cell>
          <cell r="GA43" t="str">
            <v>&lt;1</v>
          </cell>
          <cell r="GB43" t="str">
            <v>&lt;1</v>
          </cell>
          <cell r="GC43" t="str">
            <v>&lt;1</v>
          </cell>
          <cell r="GD43" t="str">
            <v>&lt;1</v>
          </cell>
          <cell r="GE43" t="str">
            <v>&lt;1</v>
          </cell>
          <cell r="GF43" t="str">
            <v>&lt;1</v>
          </cell>
          <cell r="GG43" t="str">
            <v>&lt;0.001</v>
          </cell>
          <cell r="GH43" t="str">
            <v>&lt;0.02</v>
          </cell>
          <cell r="GI43" t="str">
            <v>&lt;50</v>
          </cell>
          <cell r="GJ43" t="str">
            <v>&lt;50</v>
          </cell>
          <cell r="GK43" t="str">
            <v>&lt;100</v>
          </cell>
          <cell r="GL43" t="str">
            <v>&lt;100</v>
          </cell>
          <cell r="GM43" t="str">
            <v>&lt;100</v>
          </cell>
          <cell r="GN43" t="str">
            <v>&lt;100</v>
          </cell>
          <cell r="GO43" t="str">
            <v>&lt;100</v>
          </cell>
          <cell r="GP43" t="str">
            <v>&lt;100</v>
          </cell>
          <cell r="GQ43" t="str">
            <v>&lt;50</v>
          </cell>
          <cell r="GR43" t="str">
            <v>8100</v>
          </cell>
          <cell r="GS43" t="str">
            <v>120</v>
          </cell>
          <cell r="GT43" t="str">
            <v>&lt;0.1</v>
          </cell>
          <cell r="GU43" t="str">
            <v>&lt;0.1</v>
          </cell>
          <cell r="GV43" t="str">
            <v>&lt;0.1</v>
          </cell>
          <cell r="GW43" t="str">
            <v>&lt;0.1</v>
          </cell>
          <cell r="GX43" t="str">
            <v>&lt;0.1</v>
          </cell>
          <cell r="GY43" t="str">
            <v>&lt;0.1</v>
          </cell>
          <cell r="GZ43" t="str">
            <v>&lt;0.1</v>
          </cell>
          <cell r="HA43" t="str">
            <v>&lt;0.1</v>
          </cell>
          <cell r="HB43" t="str">
            <v>&lt;1</v>
          </cell>
          <cell r="HC43" t="str">
            <v>&lt;0.01</v>
          </cell>
          <cell r="HD43" t="str">
            <v>&lt;1</v>
          </cell>
          <cell r="HE43" t="str">
            <v>&lt;1</v>
          </cell>
          <cell r="HF43" t="str">
            <v>&lt;0.001</v>
          </cell>
          <cell r="HG43" t="str">
            <v>&lt;0.001</v>
          </cell>
          <cell r="HH43" t="str">
            <v>&lt;1</v>
          </cell>
        </row>
        <row r="44">
          <cell r="B44" t="str">
            <v>B_BTU (1)</v>
          </cell>
          <cell r="C44" t="str">
            <v>Buttonderry</v>
          </cell>
          <cell r="D44" t="str">
            <v>S20-Oc23292</v>
          </cell>
          <cell r="E44" t="str">
            <v>B_BTU_121020</v>
          </cell>
          <cell r="F44" t="str">
            <v>B_BTU</v>
          </cell>
          <cell r="H44">
            <v>44116.501388888886</v>
          </cell>
          <cell r="I44" t="str">
            <v>750289</v>
          </cell>
          <cell r="J44" t="str">
            <v>Normal</v>
          </cell>
          <cell r="K44" t="str">
            <v>&lt;0.001</v>
          </cell>
          <cell r="L44" t="str">
            <v>&lt;0.003</v>
          </cell>
          <cell r="M44" t="str">
            <v>&lt;1</v>
          </cell>
          <cell r="N44" t="str">
            <v>&lt;1</v>
          </cell>
          <cell r="O44" t="str">
            <v>&lt;1</v>
          </cell>
          <cell r="P44" t="str">
            <v>&lt;1</v>
          </cell>
          <cell r="Q44" t="str">
            <v>&lt;0.01</v>
          </cell>
          <cell r="R44" t="str">
            <v>&lt;0.01</v>
          </cell>
          <cell r="S44" t="str">
            <v>7.28</v>
          </cell>
          <cell r="T44" t="str">
            <v>1729</v>
          </cell>
          <cell r="U44" t="str">
            <v>&lt;20</v>
          </cell>
          <cell r="V44" t="str">
            <v>70</v>
          </cell>
          <cell r="W44" t="str">
            <v>70</v>
          </cell>
          <cell r="X44" t="str">
            <v>&lt;10</v>
          </cell>
          <cell r="Y44" t="str">
            <v>1</v>
          </cell>
          <cell r="Z44" t="str">
            <v>&lt;0.02</v>
          </cell>
          <cell r="AA44" t="str">
            <v>48</v>
          </cell>
          <cell r="AB44" t="str">
            <v>&lt;1</v>
          </cell>
          <cell r="AC44" t="str">
            <v>&lt;1</v>
          </cell>
          <cell r="AD44" t="str">
            <v>&lt;1</v>
          </cell>
          <cell r="AE44" t="str">
            <v>&lt;2</v>
          </cell>
          <cell r="AF44" t="str">
            <v>&lt;1</v>
          </cell>
          <cell r="AG44" t="str">
            <v>&lt;3</v>
          </cell>
          <cell r="AH44" t="str">
            <v xml:space="preserve"> - </v>
          </cell>
          <cell r="AI44" t="str">
            <v xml:space="preserve"> - </v>
          </cell>
          <cell r="AJ44" t="str">
            <v>2.28</v>
          </cell>
          <cell r="AK44" t="str">
            <v>52.4</v>
          </cell>
          <cell r="AL44" t="str">
            <v>16.2</v>
          </cell>
          <cell r="AM44" t="str">
            <v xml:space="preserve"> - </v>
          </cell>
          <cell r="AN44" t="str">
            <v>&lt;0.001</v>
          </cell>
          <cell r="AO44" t="str">
            <v>&lt;50</v>
          </cell>
          <cell r="AP44" t="str">
            <v>&lt;20</v>
          </cell>
          <cell r="AQ44" t="str">
            <v>&lt;20</v>
          </cell>
          <cell r="AR44" t="str">
            <v>&lt;5</v>
          </cell>
          <cell r="AS44" t="str">
            <v>&lt;5</v>
          </cell>
          <cell r="AT44" t="str">
            <v>&lt;1</v>
          </cell>
          <cell r="AU44" t="str">
            <v>&lt;1</v>
          </cell>
          <cell r="AV44" t="str">
            <v>&lt;1</v>
          </cell>
          <cell r="AW44" t="str">
            <v>&lt;1</v>
          </cell>
          <cell r="AX44" t="str">
            <v>&lt;1</v>
          </cell>
          <cell r="AY44" t="str">
            <v>&lt;1</v>
          </cell>
          <cell r="AZ44" t="str">
            <v>&lt;1</v>
          </cell>
          <cell r="BA44" t="str">
            <v>&lt;1</v>
          </cell>
          <cell r="BB44" t="str">
            <v>&lt;1</v>
          </cell>
          <cell r="BC44" t="str">
            <v>&lt;1</v>
          </cell>
          <cell r="BD44" t="str">
            <v>&lt;1</v>
          </cell>
          <cell r="BE44" t="str">
            <v>&lt;1</v>
          </cell>
          <cell r="BF44" t="str">
            <v>&lt;1</v>
          </cell>
          <cell r="BG44" t="str">
            <v>&lt;1</v>
          </cell>
          <cell r="BH44" t="str">
            <v>&lt;1</v>
          </cell>
          <cell r="BI44" t="str">
            <v>&lt;1</v>
          </cell>
          <cell r="BJ44" t="str">
            <v>&lt;5</v>
          </cell>
          <cell r="BK44" t="str">
            <v>&lt;1</v>
          </cell>
          <cell r="BL44" t="str">
            <v>&lt;1</v>
          </cell>
          <cell r="BM44" t="str">
            <v>&lt;1</v>
          </cell>
          <cell r="BN44" t="str">
            <v>&lt;1</v>
          </cell>
          <cell r="BO44" t="str">
            <v>&lt;1</v>
          </cell>
          <cell r="BP44" t="str">
            <v>&lt;1</v>
          </cell>
          <cell r="BQ44" t="str">
            <v>&lt;1</v>
          </cell>
          <cell r="BR44" t="str">
            <v>&lt;1</v>
          </cell>
          <cell r="BS44" t="str">
            <v>&lt;1</v>
          </cell>
          <cell r="BT44" t="str">
            <v>&lt;1</v>
          </cell>
          <cell r="BU44" t="str">
            <v>&lt;1</v>
          </cell>
          <cell r="BV44" t="str">
            <v>&lt;1</v>
          </cell>
          <cell r="BW44" t="str">
            <v>&lt;1</v>
          </cell>
          <cell r="BX44" t="str">
            <v>&lt;1</v>
          </cell>
          <cell r="BY44" t="str">
            <v>&lt;1</v>
          </cell>
          <cell r="BZ44" t="str">
            <v>&lt;1</v>
          </cell>
          <cell r="CA44" t="str">
            <v>&lt;0.01</v>
          </cell>
          <cell r="CB44" t="str">
            <v>&lt;1</v>
          </cell>
          <cell r="CC44" t="str">
            <v>&lt;1</v>
          </cell>
          <cell r="CD44" t="str">
            <v>&lt;1</v>
          </cell>
          <cell r="CE44" t="str">
            <v>&lt;1</v>
          </cell>
          <cell r="CF44" t="str">
            <v>&lt;1</v>
          </cell>
          <cell r="CG44" t="str">
            <v>&lt;5</v>
          </cell>
          <cell r="CH44" t="str">
            <v>440</v>
          </cell>
          <cell r="CI44" t="str">
            <v>&lt;0.02</v>
          </cell>
          <cell r="CJ44" t="str">
            <v>&lt;0.5</v>
          </cell>
          <cell r="CK44" t="str">
            <v>240</v>
          </cell>
          <cell r="CL44" t="str">
            <v>5.7</v>
          </cell>
          <cell r="CM44" t="str">
            <v>0.26</v>
          </cell>
          <cell r="CN44" t="str">
            <v>0.26</v>
          </cell>
          <cell r="CO44" t="str">
            <v>0.003</v>
          </cell>
          <cell r="CP44" t="str">
            <v>0.003</v>
          </cell>
          <cell r="CQ44" t="str">
            <v>0.17</v>
          </cell>
          <cell r="CR44" t="str">
            <v>0.17</v>
          </cell>
          <cell r="CS44" t="str">
            <v>&lt;0.0002</v>
          </cell>
          <cell r="CT44" t="str">
            <v>&lt;0.0002</v>
          </cell>
          <cell r="CU44" t="str">
            <v>24</v>
          </cell>
          <cell r="CV44" t="str">
            <v>&lt;0.005</v>
          </cell>
          <cell r="CW44" t="str">
            <v xml:space="preserve"> - </v>
          </cell>
          <cell r="CX44" t="str">
            <v xml:space="preserve"> - </v>
          </cell>
          <cell r="CY44" t="str">
            <v>0.018</v>
          </cell>
          <cell r="CZ44" t="str">
            <v>0.018</v>
          </cell>
          <cell r="DA44" t="str">
            <v>0.002</v>
          </cell>
          <cell r="DB44" t="str">
            <v>0.002</v>
          </cell>
          <cell r="DC44" t="str">
            <v>0.002</v>
          </cell>
          <cell r="DD44" t="str">
            <v>0.002</v>
          </cell>
          <cell r="DE44" t="str">
            <v>&lt;0.001</v>
          </cell>
          <cell r="DF44" t="str">
            <v>&lt;0.001</v>
          </cell>
          <cell r="DG44" t="str">
            <v>50</v>
          </cell>
          <cell r="DH44" t="str">
            <v>3.2</v>
          </cell>
          <cell r="DI44" t="str">
            <v>3.2</v>
          </cell>
          <cell r="DJ44" t="str">
            <v>&lt;0.0001</v>
          </cell>
          <cell r="DK44" t="str">
            <v>&lt;0.0001</v>
          </cell>
          <cell r="DL44" t="str">
            <v>0.05</v>
          </cell>
          <cell r="DM44" t="str">
            <v>8.8</v>
          </cell>
          <cell r="DN44" t="str">
            <v>0.024</v>
          </cell>
          <cell r="DO44" t="str">
            <v>0.024</v>
          </cell>
          <cell r="DP44" t="str">
            <v>&lt;0.01</v>
          </cell>
          <cell r="DQ44" t="str">
            <v>&lt;0.01</v>
          </cell>
          <cell r="DR44" t="str">
            <v>&lt;0.01</v>
          </cell>
          <cell r="DS44" t="str">
            <v>&lt;0.01</v>
          </cell>
          <cell r="DT44" t="str">
            <v>&lt;0.01</v>
          </cell>
          <cell r="DU44" t="str">
            <v>&lt;0.01</v>
          </cell>
          <cell r="DV44" t="str">
            <v>&lt;0.01</v>
          </cell>
          <cell r="DW44" t="str">
            <v>&lt;0.01</v>
          </cell>
          <cell r="DX44" t="str">
            <v>&lt;0.01</v>
          </cell>
          <cell r="DY44" t="str">
            <v>&lt;0.01</v>
          </cell>
          <cell r="DZ44" t="str">
            <v>&lt;0.01</v>
          </cell>
          <cell r="EA44" t="str">
            <v>&lt;0.01</v>
          </cell>
          <cell r="EB44" t="str">
            <v>&lt;0.01</v>
          </cell>
          <cell r="EC44" t="str">
            <v>&lt;0.01</v>
          </cell>
          <cell r="ED44" t="str">
            <v>&lt;0.01</v>
          </cell>
          <cell r="EE44" t="str">
            <v>&lt;0.01</v>
          </cell>
          <cell r="EF44" t="str">
            <v>&lt;0.01</v>
          </cell>
          <cell r="EG44" t="str">
            <v>&lt;0.01</v>
          </cell>
          <cell r="EH44" t="str">
            <v>&lt;0.01</v>
          </cell>
          <cell r="EI44" t="str">
            <v>&lt;0.01</v>
          </cell>
          <cell r="EJ44" t="str">
            <v>&lt;0.01</v>
          </cell>
          <cell r="EK44" t="str">
            <v>&lt;0.01</v>
          </cell>
          <cell r="EL44" t="str">
            <v>&lt;0.0001</v>
          </cell>
          <cell r="EM44" t="str">
            <v>&lt;1</v>
          </cell>
          <cell r="EN44" t="str">
            <v>&lt;1</v>
          </cell>
          <cell r="EO44" t="str">
            <v>&lt;1</v>
          </cell>
          <cell r="EP44" t="str">
            <v>&lt;1</v>
          </cell>
          <cell r="EQ44" t="str">
            <v>&lt;1</v>
          </cell>
          <cell r="ER44" t="str">
            <v>&lt;1</v>
          </cell>
          <cell r="ES44" t="str">
            <v>&lt;0.001</v>
          </cell>
          <cell r="ET44" t="str">
            <v>&lt;1</v>
          </cell>
          <cell r="EU44" t="str">
            <v>&lt;1</v>
          </cell>
          <cell r="EV44" t="str">
            <v>&lt;1</v>
          </cell>
          <cell r="EW44" t="str">
            <v>&lt;1</v>
          </cell>
          <cell r="EX44" t="str">
            <v>&lt;1</v>
          </cell>
          <cell r="EY44" t="str">
            <v>&lt;1</v>
          </cell>
          <cell r="EZ44" t="str">
            <v>&lt;1</v>
          </cell>
          <cell r="FA44" t="str">
            <v>&lt;1</v>
          </cell>
          <cell r="FB44" t="str">
            <v>&lt;1</v>
          </cell>
          <cell r="FC44" t="str">
            <v>&lt;1</v>
          </cell>
          <cell r="FD44" t="str">
            <v>&lt;1</v>
          </cell>
          <cell r="FE44" t="str">
            <v>&lt;1</v>
          </cell>
          <cell r="FF44" t="str">
            <v>&lt;10</v>
          </cell>
          <cell r="FG44" t="str">
            <v>&lt;0.001</v>
          </cell>
          <cell r="FH44" t="str">
            <v>&lt;10</v>
          </cell>
          <cell r="FI44" t="str">
            <v>&lt;1</v>
          </cell>
          <cell r="FJ44" t="str">
            <v>&lt;10</v>
          </cell>
          <cell r="FK44" t="str">
            <v>&lt;1</v>
          </cell>
          <cell r="FL44" t="str">
            <v>&lt;1</v>
          </cell>
          <cell r="FM44" t="str">
            <v>&lt;1</v>
          </cell>
          <cell r="FN44" t="str">
            <v>&lt;1</v>
          </cell>
          <cell r="FO44" t="str">
            <v>&lt;1</v>
          </cell>
          <cell r="FP44" t="str">
            <v>&lt;1</v>
          </cell>
          <cell r="FQ44" t="str">
            <v>&lt;1</v>
          </cell>
          <cell r="FR44" t="str">
            <v>&lt;1</v>
          </cell>
          <cell r="FS44" t="str">
            <v>&lt;1</v>
          </cell>
          <cell r="FT44" t="str">
            <v>&lt;1</v>
          </cell>
          <cell r="FU44" t="str">
            <v>&lt;0.001</v>
          </cell>
          <cell r="FV44" t="str">
            <v>&lt;1</v>
          </cell>
          <cell r="FW44" t="str">
            <v>&lt;1</v>
          </cell>
          <cell r="FX44" t="str">
            <v>&lt;1</v>
          </cell>
          <cell r="FY44" t="str">
            <v>&lt;1</v>
          </cell>
          <cell r="FZ44" t="str">
            <v>&lt;1</v>
          </cell>
          <cell r="GA44" t="str">
            <v>&lt;1</v>
          </cell>
          <cell r="GB44" t="str">
            <v>&lt;1</v>
          </cell>
          <cell r="GC44" t="str">
            <v>&lt;1</v>
          </cell>
          <cell r="GD44" t="str">
            <v>&lt;1</v>
          </cell>
          <cell r="GE44" t="str">
            <v>&lt;1</v>
          </cell>
          <cell r="GF44" t="str">
            <v>&lt;1</v>
          </cell>
          <cell r="GG44" t="str">
            <v>&lt;0.001</v>
          </cell>
          <cell r="GH44" t="str">
            <v>&lt;0.02</v>
          </cell>
          <cell r="GI44" t="str">
            <v>&lt;50</v>
          </cell>
          <cell r="GJ44" t="str">
            <v>&lt;50</v>
          </cell>
          <cell r="GK44" t="str">
            <v>200</v>
          </cell>
          <cell r="GL44" t="str">
            <v>200</v>
          </cell>
          <cell r="GM44" t="str">
            <v>&lt;100</v>
          </cell>
          <cell r="GN44" t="str">
            <v>&lt;100</v>
          </cell>
          <cell r="GO44" t="str">
            <v>200</v>
          </cell>
          <cell r="GP44" t="str">
            <v>200</v>
          </cell>
          <cell r="GQ44" t="str">
            <v>&lt;50</v>
          </cell>
          <cell r="GR44" t="str">
            <v>1200</v>
          </cell>
          <cell r="GS44" t="str">
            <v>18</v>
          </cell>
          <cell r="GT44" t="str">
            <v>&lt;0.1</v>
          </cell>
          <cell r="GU44" t="str">
            <v>&lt;0.1</v>
          </cell>
          <cell r="GV44" t="str">
            <v>&lt;0.1</v>
          </cell>
          <cell r="GW44" t="str">
            <v>&lt;0.1</v>
          </cell>
          <cell r="GX44" t="str">
            <v>&lt;0.1</v>
          </cell>
          <cell r="GY44" t="str">
            <v>&lt;0.1</v>
          </cell>
          <cell r="GZ44" t="str">
            <v>&lt;0.1</v>
          </cell>
          <cell r="HA44" t="str">
            <v>&lt;0.1</v>
          </cell>
          <cell r="HB44" t="str">
            <v>&lt;1</v>
          </cell>
          <cell r="HC44" t="str">
            <v>&lt;0.01</v>
          </cell>
          <cell r="HD44" t="str">
            <v>&lt;1</v>
          </cell>
          <cell r="HE44" t="str">
            <v>&lt;1</v>
          </cell>
          <cell r="HF44" t="str">
            <v>0.007</v>
          </cell>
          <cell r="HG44" t="str">
            <v>&lt;0.001</v>
          </cell>
          <cell r="HH44" t="str">
            <v>&lt;1</v>
          </cell>
        </row>
        <row r="45">
          <cell r="B45" t="str">
            <v>B_BTM (2)</v>
          </cell>
          <cell r="C45" t="str">
            <v>Buttonderry</v>
          </cell>
          <cell r="D45" t="str">
            <v>S20-Oc23293</v>
          </cell>
          <cell r="E45" t="str">
            <v>B_BTM_121020</v>
          </cell>
          <cell r="F45" t="str">
            <v>B_BTM</v>
          </cell>
          <cell r="H45">
            <v>44116.409722222219</v>
          </cell>
          <cell r="I45" t="str">
            <v>750289</v>
          </cell>
          <cell r="J45" t="str">
            <v>Normal</v>
          </cell>
          <cell r="K45" t="str">
            <v>&lt;0.001</v>
          </cell>
          <cell r="L45" t="str">
            <v>&lt;0.003</v>
          </cell>
          <cell r="M45" t="str">
            <v>&lt;1</v>
          </cell>
          <cell r="N45" t="str">
            <v>&lt;1</v>
          </cell>
          <cell r="O45" t="str">
            <v>&lt;1</v>
          </cell>
          <cell r="P45" t="str">
            <v>&lt;1</v>
          </cell>
          <cell r="Q45" t="str">
            <v>&lt;0.01</v>
          </cell>
          <cell r="R45" t="str">
            <v>&lt;0.01</v>
          </cell>
          <cell r="S45" t="str">
            <v>7.2</v>
          </cell>
          <cell r="T45" t="str">
            <v>2298</v>
          </cell>
          <cell r="U45" t="str">
            <v>&lt;20</v>
          </cell>
          <cell r="V45" t="str">
            <v>140</v>
          </cell>
          <cell r="W45" t="str">
            <v>140</v>
          </cell>
          <cell r="X45" t="str">
            <v>&lt;10</v>
          </cell>
          <cell r="Y45" t="str">
            <v>0.47</v>
          </cell>
          <cell r="Z45" t="str">
            <v>0.23</v>
          </cell>
          <cell r="AA45" t="str">
            <v>11</v>
          </cell>
          <cell r="AB45" t="str">
            <v>&lt;1</v>
          </cell>
          <cell r="AC45" t="str">
            <v>&lt;1</v>
          </cell>
          <cell r="AD45" t="str">
            <v>&lt;1</v>
          </cell>
          <cell r="AE45" t="str">
            <v>&lt;2</v>
          </cell>
          <cell r="AF45" t="str">
            <v>&lt;1</v>
          </cell>
          <cell r="AG45" t="str">
            <v>&lt;3</v>
          </cell>
          <cell r="AH45" t="str">
            <v xml:space="preserve"> - </v>
          </cell>
          <cell r="AI45" t="str">
            <v xml:space="preserve"> - </v>
          </cell>
          <cell r="AJ45" t="str">
            <v>3.56</v>
          </cell>
          <cell r="AK45" t="str">
            <v>67.8</v>
          </cell>
          <cell r="AL45" t="str">
            <v>14.5</v>
          </cell>
          <cell r="AM45" t="str">
            <v xml:space="preserve"> - </v>
          </cell>
          <cell r="AN45" t="str">
            <v>&lt;0.001</v>
          </cell>
          <cell r="AO45" t="str">
            <v>&lt;50</v>
          </cell>
          <cell r="AP45" t="str">
            <v>&lt;20</v>
          </cell>
          <cell r="AQ45" t="str">
            <v>&lt;20</v>
          </cell>
          <cell r="AR45" t="str">
            <v>&lt;5</v>
          </cell>
          <cell r="AS45" t="str">
            <v>&lt;5</v>
          </cell>
          <cell r="AT45" t="str">
            <v>&lt;1</v>
          </cell>
          <cell r="AU45" t="str">
            <v>&lt;1</v>
          </cell>
          <cell r="AV45" t="str">
            <v>&lt;1</v>
          </cell>
          <cell r="AW45" t="str">
            <v>&lt;1</v>
          </cell>
          <cell r="AX45" t="str">
            <v>&lt;1</v>
          </cell>
          <cell r="AY45" t="str">
            <v>&lt;1</v>
          </cell>
          <cell r="AZ45" t="str">
            <v>&lt;1</v>
          </cell>
          <cell r="BA45" t="str">
            <v>&lt;1</v>
          </cell>
          <cell r="BB45" t="str">
            <v>&lt;1</v>
          </cell>
          <cell r="BC45" t="str">
            <v>&lt;1</v>
          </cell>
          <cell r="BD45" t="str">
            <v>&lt;1</v>
          </cell>
          <cell r="BE45" t="str">
            <v>&lt;1</v>
          </cell>
          <cell r="BF45" t="str">
            <v>&lt;1</v>
          </cell>
          <cell r="BG45" t="str">
            <v>&lt;1</v>
          </cell>
          <cell r="BH45" t="str">
            <v>&lt;1</v>
          </cell>
          <cell r="BI45" t="str">
            <v>&lt;1</v>
          </cell>
          <cell r="BJ45" t="str">
            <v>&lt;5</v>
          </cell>
          <cell r="BK45" t="str">
            <v>&lt;1</v>
          </cell>
          <cell r="BL45" t="str">
            <v>&lt;1</v>
          </cell>
          <cell r="BM45" t="str">
            <v>&lt;1</v>
          </cell>
          <cell r="BN45" t="str">
            <v>&lt;1</v>
          </cell>
          <cell r="BO45" t="str">
            <v>&lt;1</v>
          </cell>
          <cell r="BP45" t="str">
            <v>&lt;1</v>
          </cell>
          <cell r="BQ45" t="str">
            <v>&lt;1</v>
          </cell>
          <cell r="BR45" t="str">
            <v>&lt;1</v>
          </cell>
          <cell r="BS45" t="str">
            <v>&lt;1</v>
          </cell>
          <cell r="BT45" t="str">
            <v>&lt;1</v>
          </cell>
          <cell r="BU45" t="str">
            <v>&lt;1</v>
          </cell>
          <cell r="BV45" t="str">
            <v>&lt;1</v>
          </cell>
          <cell r="BW45" t="str">
            <v>&lt;1</v>
          </cell>
          <cell r="BX45" t="str">
            <v>&lt;1</v>
          </cell>
          <cell r="BY45" t="str">
            <v>&lt;1</v>
          </cell>
          <cell r="BZ45" t="str">
            <v>&lt;1</v>
          </cell>
          <cell r="CA45" t="str">
            <v>&lt;0.01</v>
          </cell>
          <cell r="CB45" t="str">
            <v>&lt;1</v>
          </cell>
          <cell r="CC45" t="str">
            <v>&lt;1</v>
          </cell>
          <cell r="CD45" t="str">
            <v>&lt;1</v>
          </cell>
          <cell r="CE45" t="str">
            <v>&lt;1</v>
          </cell>
          <cell r="CF45" t="str">
            <v>&lt;1</v>
          </cell>
          <cell r="CG45" t="str">
            <v>&lt;5</v>
          </cell>
          <cell r="CH45" t="str">
            <v>680</v>
          </cell>
          <cell r="CI45" t="str">
            <v>&lt;0.02</v>
          </cell>
          <cell r="CJ45" t="str">
            <v>&lt;0.5</v>
          </cell>
          <cell r="CK45" t="str">
            <v>400</v>
          </cell>
          <cell r="CL45" t="str">
            <v>33</v>
          </cell>
          <cell r="CM45" t="str">
            <v xml:space="preserve"> - </v>
          </cell>
          <cell r="CN45" t="str">
            <v>0.08</v>
          </cell>
          <cell r="CO45" t="str">
            <v xml:space="preserve"> - </v>
          </cell>
          <cell r="CP45" t="str">
            <v>&lt;0.001</v>
          </cell>
          <cell r="CQ45" t="str">
            <v xml:space="preserve"> - </v>
          </cell>
          <cell r="CR45" t="str">
            <v>0.1</v>
          </cell>
          <cell r="CS45" t="str">
            <v xml:space="preserve"> - </v>
          </cell>
          <cell r="CT45" t="str">
            <v>&lt;0.0002</v>
          </cell>
          <cell r="CU45" t="str">
            <v>26</v>
          </cell>
          <cell r="CV45" t="str">
            <v>&lt;0.005</v>
          </cell>
          <cell r="CW45" t="str">
            <v xml:space="preserve"> - </v>
          </cell>
          <cell r="CX45" t="str">
            <v xml:space="preserve"> - </v>
          </cell>
          <cell r="CY45" t="str">
            <v xml:space="preserve"> - </v>
          </cell>
          <cell r="CZ45" t="str">
            <v>0.004</v>
          </cell>
          <cell r="DA45" t="str">
            <v xml:space="preserve"> - </v>
          </cell>
          <cell r="DB45" t="str">
            <v>&lt;0.001</v>
          </cell>
          <cell r="DC45" t="str">
            <v xml:space="preserve"> - </v>
          </cell>
          <cell r="DD45" t="str">
            <v>&lt;0.001</v>
          </cell>
          <cell r="DE45" t="str">
            <v xml:space="preserve"> - </v>
          </cell>
          <cell r="DF45" t="str">
            <v>&lt;0.001</v>
          </cell>
          <cell r="DG45" t="str">
            <v>55</v>
          </cell>
          <cell r="DH45" t="str">
            <v xml:space="preserve"> - </v>
          </cell>
          <cell r="DI45" t="str">
            <v>2.1</v>
          </cell>
          <cell r="DJ45" t="str">
            <v xml:space="preserve"> - </v>
          </cell>
          <cell r="DK45" t="str">
            <v>&lt;0.0001</v>
          </cell>
          <cell r="DL45" t="str">
            <v>&lt;0.01</v>
          </cell>
          <cell r="DM45" t="str">
            <v>9.1</v>
          </cell>
          <cell r="DN45" t="str">
            <v xml:space="preserve"> - </v>
          </cell>
          <cell r="DO45" t="str">
            <v>&lt;0.005</v>
          </cell>
          <cell r="DP45" t="str">
            <v>&lt;0.01</v>
          </cell>
          <cell r="DQ45" t="str">
            <v>&lt;0.01</v>
          </cell>
          <cell r="DR45" t="str">
            <v>&lt;0.01</v>
          </cell>
          <cell r="DS45" t="str">
            <v>&lt;0.01</v>
          </cell>
          <cell r="DT45" t="str">
            <v>&lt;0.01</v>
          </cell>
          <cell r="DU45" t="str">
            <v>&lt;0.01</v>
          </cell>
          <cell r="DV45" t="str">
            <v>&lt;0.01</v>
          </cell>
          <cell r="DW45" t="str">
            <v>&lt;0.01</v>
          </cell>
          <cell r="DX45" t="str">
            <v>&lt;0.01</v>
          </cell>
          <cell r="DY45" t="str">
            <v>&lt;0.01</v>
          </cell>
          <cell r="DZ45" t="str">
            <v>&lt;0.01</v>
          </cell>
          <cell r="EA45" t="str">
            <v>&lt;0.01</v>
          </cell>
          <cell r="EB45" t="str">
            <v>&lt;0.01</v>
          </cell>
          <cell r="EC45" t="str">
            <v>&lt;0.01</v>
          </cell>
          <cell r="ED45" t="str">
            <v>&lt;0.01</v>
          </cell>
          <cell r="EE45" t="str">
            <v>&lt;0.01</v>
          </cell>
          <cell r="EF45" t="str">
            <v>&lt;0.01</v>
          </cell>
          <cell r="EG45" t="str">
            <v>&lt;0.01</v>
          </cell>
          <cell r="EH45" t="str">
            <v>&lt;0.01</v>
          </cell>
          <cell r="EI45" t="str">
            <v>&lt;0.01</v>
          </cell>
          <cell r="EJ45" t="str">
            <v>&lt;0.01</v>
          </cell>
          <cell r="EK45" t="str">
            <v>&lt;0.01</v>
          </cell>
          <cell r="EL45" t="str">
            <v>&lt;0.0001</v>
          </cell>
          <cell r="EM45" t="str">
            <v>&lt;1</v>
          </cell>
          <cell r="EN45" t="str">
            <v>&lt;1</v>
          </cell>
          <cell r="EO45" t="str">
            <v>&lt;1</v>
          </cell>
          <cell r="EP45" t="str">
            <v>&lt;1</v>
          </cell>
          <cell r="EQ45" t="str">
            <v>&lt;1</v>
          </cell>
          <cell r="ER45" t="str">
            <v>&lt;1</v>
          </cell>
          <cell r="ES45" t="str">
            <v>&lt;0.001</v>
          </cell>
          <cell r="ET45" t="str">
            <v>&lt;1</v>
          </cell>
          <cell r="EU45" t="str">
            <v>&lt;1</v>
          </cell>
          <cell r="EV45" t="str">
            <v>&lt;1</v>
          </cell>
          <cell r="EW45" t="str">
            <v>&lt;1</v>
          </cell>
          <cell r="EX45" t="str">
            <v>&lt;1</v>
          </cell>
          <cell r="EY45" t="str">
            <v>&lt;1</v>
          </cell>
          <cell r="EZ45" t="str">
            <v>&lt;1</v>
          </cell>
          <cell r="FA45" t="str">
            <v>&lt;1</v>
          </cell>
          <cell r="FB45" t="str">
            <v>&lt;1</v>
          </cell>
          <cell r="FC45" t="str">
            <v>&lt;1</v>
          </cell>
          <cell r="FD45" t="str">
            <v>&lt;1</v>
          </cell>
          <cell r="FE45" t="str">
            <v>&lt;1</v>
          </cell>
          <cell r="FF45" t="str">
            <v>&lt;10</v>
          </cell>
          <cell r="FG45" t="str">
            <v>&lt;0.001</v>
          </cell>
          <cell r="FH45" t="str">
            <v>&lt;10</v>
          </cell>
          <cell r="FI45" t="str">
            <v>&lt;1</v>
          </cell>
          <cell r="FJ45" t="str">
            <v>&lt;10</v>
          </cell>
          <cell r="FK45" t="str">
            <v>&lt;1</v>
          </cell>
          <cell r="FL45" t="str">
            <v>&lt;1</v>
          </cell>
          <cell r="FM45" t="str">
            <v>&lt;1</v>
          </cell>
          <cell r="FN45" t="str">
            <v>&lt;1</v>
          </cell>
          <cell r="FO45" t="str">
            <v>&lt;1</v>
          </cell>
          <cell r="FP45" t="str">
            <v>&lt;1</v>
          </cell>
          <cell r="FQ45" t="str">
            <v>&lt;1</v>
          </cell>
          <cell r="FR45" t="str">
            <v>&lt;1</v>
          </cell>
          <cell r="FS45" t="str">
            <v>&lt;1</v>
          </cell>
          <cell r="FT45" t="str">
            <v>&lt;1</v>
          </cell>
          <cell r="FU45" t="str">
            <v>&lt;0.001</v>
          </cell>
          <cell r="FV45" t="str">
            <v>&lt;1</v>
          </cell>
          <cell r="FW45" t="str">
            <v>&lt;1</v>
          </cell>
          <cell r="FX45" t="str">
            <v>&lt;1</v>
          </cell>
          <cell r="FY45" t="str">
            <v>&lt;1</v>
          </cell>
          <cell r="FZ45" t="str">
            <v>&lt;1</v>
          </cell>
          <cell r="GA45" t="str">
            <v>&lt;1</v>
          </cell>
          <cell r="GB45" t="str">
            <v>&lt;1</v>
          </cell>
          <cell r="GC45" t="str">
            <v>&lt;1</v>
          </cell>
          <cell r="GD45" t="str">
            <v>&lt;1</v>
          </cell>
          <cell r="GE45" t="str">
            <v>&lt;1</v>
          </cell>
          <cell r="GF45" t="str">
            <v>&lt;1</v>
          </cell>
          <cell r="GG45" t="str">
            <v>&lt;0.001</v>
          </cell>
          <cell r="GH45" t="str">
            <v>&lt;0.02</v>
          </cell>
          <cell r="GI45" t="str">
            <v>&lt;50</v>
          </cell>
          <cell r="GJ45" t="str">
            <v>&lt;50</v>
          </cell>
          <cell r="GK45" t="str">
            <v>&lt;100</v>
          </cell>
          <cell r="GL45" t="str">
            <v>&lt;100</v>
          </cell>
          <cell r="GM45" t="str">
            <v>&lt;100</v>
          </cell>
          <cell r="GN45" t="str">
            <v>&lt;100</v>
          </cell>
          <cell r="GO45" t="str">
            <v>&lt;100</v>
          </cell>
          <cell r="GP45" t="str">
            <v>&lt;100</v>
          </cell>
          <cell r="GQ45" t="str">
            <v>&lt;50</v>
          </cell>
          <cell r="GR45" t="str">
            <v>1500</v>
          </cell>
          <cell r="GS45" t="str">
            <v>3.2</v>
          </cell>
          <cell r="GT45" t="str">
            <v>&lt;0.1</v>
          </cell>
          <cell r="GU45" t="str">
            <v>&lt;0.1</v>
          </cell>
          <cell r="GV45" t="str">
            <v>&lt;0.1</v>
          </cell>
          <cell r="GW45" t="str">
            <v>&lt;0.1</v>
          </cell>
          <cell r="GX45" t="str">
            <v>&lt;0.1</v>
          </cell>
          <cell r="GY45" t="str">
            <v>&lt;0.1</v>
          </cell>
          <cell r="GZ45" t="str">
            <v>&lt;0.1</v>
          </cell>
          <cell r="HA45" t="str">
            <v>&lt;0.1</v>
          </cell>
          <cell r="HB45" t="str">
            <v>&lt;1</v>
          </cell>
          <cell r="HC45" t="str">
            <v>&lt;0.01</v>
          </cell>
          <cell r="HD45" t="str">
            <v>&lt;1</v>
          </cell>
          <cell r="HE45" t="str">
            <v>&lt;1</v>
          </cell>
          <cell r="HF45" t="str">
            <v>0.003</v>
          </cell>
          <cell r="HG45" t="str">
            <v>&lt;0.001</v>
          </cell>
          <cell r="HH45" t="str">
            <v>&lt;1</v>
          </cell>
        </row>
        <row r="46">
          <cell r="B46" t="str">
            <v>B_112D (33)</v>
          </cell>
          <cell r="C46" t="str">
            <v>Buttonderry</v>
          </cell>
          <cell r="D46" t="str">
            <v>S20-Oc23295</v>
          </cell>
          <cell r="E46" t="str">
            <v>B_112D_121020</v>
          </cell>
          <cell r="F46" t="str">
            <v>B_112D</v>
          </cell>
          <cell r="H46">
            <v>44116.548611111109</v>
          </cell>
          <cell r="I46" t="str">
            <v>750289</v>
          </cell>
          <cell r="J46" t="str">
            <v>Normal</v>
          </cell>
          <cell r="K46" t="str">
            <v>&lt;0.001</v>
          </cell>
          <cell r="L46" t="str">
            <v>&lt;0.003</v>
          </cell>
          <cell r="M46" t="str">
            <v>&lt;1</v>
          </cell>
          <cell r="N46" t="str">
            <v>&lt;1</v>
          </cell>
          <cell r="O46" t="str">
            <v>&lt;1</v>
          </cell>
          <cell r="P46" t="str">
            <v>&lt;1</v>
          </cell>
          <cell r="Q46" t="str">
            <v>&lt;0.01</v>
          </cell>
          <cell r="R46" t="str">
            <v>&lt;0.01</v>
          </cell>
          <cell r="S46" t="str">
            <v>4.65</v>
          </cell>
          <cell r="T46">
            <v>11991</v>
          </cell>
          <cell r="U46" t="str">
            <v>&lt;20</v>
          </cell>
          <cell r="V46" t="str">
            <v>&lt;20</v>
          </cell>
          <cell r="W46" t="str">
            <v>&lt;20</v>
          </cell>
          <cell r="X46" t="str">
            <v>&lt;10</v>
          </cell>
          <cell r="Y46" t="str">
            <v>0.09</v>
          </cell>
          <cell r="Z46" t="str">
            <v>&lt;0.02</v>
          </cell>
          <cell r="AA46" t="str">
            <v>35</v>
          </cell>
          <cell r="AB46" t="str">
            <v>&lt;1</v>
          </cell>
          <cell r="AC46" t="str">
            <v>&lt;1</v>
          </cell>
          <cell r="AD46" t="str">
            <v>&lt;1</v>
          </cell>
          <cell r="AE46" t="str">
            <v>&lt;2</v>
          </cell>
          <cell r="AF46" t="str">
            <v>&lt;1</v>
          </cell>
          <cell r="AG46" t="str">
            <v>&lt;3</v>
          </cell>
          <cell r="AH46">
            <v>0</v>
          </cell>
          <cell r="AI46" t="str">
            <v>3.33</v>
          </cell>
          <cell r="AJ46" t="str">
            <v>2.79</v>
          </cell>
          <cell r="AK46" t="str">
            <v>229.1</v>
          </cell>
          <cell r="AL46" t="str">
            <v>19.3</v>
          </cell>
          <cell r="AM46" t="str">
            <v>47</v>
          </cell>
          <cell r="AN46" t="str">
            <v>&lt;0.001</v>
          </cell>
          <cell r="AO46" t="str">
            <v>&lt;50</v>
          </cell>
          <cell r="AP46" t="str">
            <v>&lt;20</v>
          </cell>
          <cell r="AQ46" t="str">
            <v>&lt;20</v>
          </cell>
          <cell r="AR46" t="str">
            <v>&lt;5</v>
          </cell>
          <cell r="AS46" t="str">
            <v>&lt;5</v>
          </cell>
          <cell r="AT46" t="str">
            <v>&lt;1</v>
          </cell>
          <cell r="AU46" t="str">
            <v>&lt;1</v>
          </cell>
          <cell r="AV46" t="str">
            <v>&lt;1</v>
          </cell>
          <cell r="AW46" t="str">
            <v>&lt;1</v>
          </cell>
          <cell r="AX46" t="str">
            <v>&lt;1</v>
          </cell>
          <cell r="AY46" t="str">
            <v>&lt;1</v>
          </cell>
          <cell r="AZ46" t="str">
            <v>&lt;1</v>
          </cell>
          <cell r="BA46" t="str">
            <v>&lt;1</v>
          </cell>
          <cell r="BB46" t="str">
            <v>&lt;1</v>
          </cell>
          <cell r="BC46" t="str">
            <v>&lt;1</v>
          </cell>
          <cell r="BD46" t="str">
            <v>&lt;1</v>
          </cell>
          <cell r="BE46" t="str">
            <v>&lt;1</v>
          </cell>
          <cell r="BF46" t="str">
            <v>&lt;1</v>
          </cell>
          <cell r="BG46" t="str">
            <v>&lt;1</v>
          </cell>
          <cell r="BH46" t="str">
            <v>&lt;1</v>
          </cell>
          <cell r="BI46" t="str">
            <v>&lt;1</v>
          </cell>
          <cell r="BJ46" t="str">
            <v>&lt;5</v>
          </cell>
          <cell r="BK46" t="str">
            <v>&lt;1</v>
          </cell>
          <cell r="BL46" t="str">
            <v>&lt;1</v>
          </cell>
          <cell r="BM46" t="str">
            <v>&lt;1</v>
          </cell>
          <cell r="BN46" t="str">
            <v>&lt;1</v>
          </cell>
          <cell r="BO46" t="str">
            <v>&lt;1</v>
          </cell>
          <cell r="BP46" t="str">
            <v>&lt;1</v>
          </cell>
          <cell r="BQ46" t="str">
            <v>&lt;1</v>
          </cell>
          <cell r="BR46" t="str">
            <v>&lt;1</v>
          </cell>
          <cell r="BS46" t="str">
            <v>&lt;1</v>
          </cell>
          <cell r="BT46" t="str">
            <v>&lt;1</v>
          </cell>
          <cell r="BU46" t="str">
            <v>&lt;1</v>
          </cell>
          <cell r="BV46" t="str">
            <v>&lt;1</v>
          </cell>
          <cell r="BW46" t="str">
            <v>&lt;1</v>
          </cell>
          <cell r="BX46" t="str">
            <v>&lt;1</v>
          </cell>
          <cell r="BY46" t="str">
            <v>&lt;1</v>
          </cell>
          <cell r="BZ46" t="str">
            <v>&lt;1</v>
          </cell>
          <cell r="CA46" t="str">
            <v>&lt;0.01</v>
          </cell>
          <cell r="CB46" t="str">
            <v>&lt;1</v>
          </cell>
          <cell r="CC46" t="str">
            <v>&lt;1</v>
          </cell>
          <cell r="CD46" t="str">
            <v>&lt;1</v>
          </cell>
          <cell r="CE46" t="str">
            <v>&lt;1</v>
          </cell>
          <cell r="CF46" t="str">
            <v>&lt;1</v>
          </cell>
          <cell r="CG46" t="str">
            <v>&lt;5</v>
          </cell>
          <cell r="CH46" t="str">
            <v>3900</v>
          </cell>
          <cell r="CI46" t="str">
            <v>&lt;0.02</v>
          </cell>
          <cell r="CJ46" t="str">
            <v>&lt;0.5</v>
          </cell>
          <cell r="CK46" t="str">
            <v>2500</v>
          </cell>
          <cell r="CL46" t="str">
            <v>360</v>
          </cell>
          <cell r="CM46" t="str">
            <v xml:space="preserve"> - </v>
          </cell>
          <cell r="CN46" t="str">
            <v>1.3</v>
          </cell>
          <cell r="CO46" t="str">
            <v xml:space="preserve"> - </v>
          </cell>
          <cell r="CP46" t="str">
            <v>0.001</v>
          </cell>
          <cell r="CQ46" t="str">
            <v xml:space="preserve"> - </v>
          </cell>
          <cell r="CR46" t="str">
            <v>0.05</v>
          </cell>
          <cell r="CS46" t="str">
            <v xml:space="preserve"> - </v>
          </cell>
          <cell r="CT46" t="str">
            <v>&lt;0.0002</v>
          </cell>
          <cell r="CU46" t="str">
            <v>8.4</v>
          </cell>
          <cell r="CV46" t="str">
            <v>&lt;0.005</v>
          </cell>
          <cell r="CW46" t="str">
            <v xml:space="preserve"> - </v>
          </cell>
          <cell r="CX46" t="str">
            <v xml:space="preserve"> - </v>
          </cell>
          <cell r="CY46" t="str">
            <v xml:space="preserve"> - </v>
          </cell>
          <cell r="CZ46" t="str">
            <v>0.029</v>
          </cell>
          <cell r="DA46" t="str">
            <v xml:space="preserve"> - </v>
          </cell>
          <cell r="DB46" t="str">
            <v>&lt;0.001</v>
          </cell>
          <cell r="DC46" t="str">
            <v xml:space="preserve"> - </v>
          </cell>
          <cell r="DD46" t="str">
            <v>&lt;0.001</v>
          </cell>
          <cell r="DE46" t="str">
            <v xml:space="preserve"> - </v>
          </cell>
          <cell r="DF46" t="str">
            <v>0.003</v>
          </cell>
          <cell r="DG46" t="str">
            <v>270</v>
          </cell>
          <cell r="DH46" t="str">
            <v xml:space="preserve"> - </v>
          </cell>
          <cell r="DI46" t="str">
            <v>0.076</v>
          </cell>
          <cell r="DJ46" t="str">
            <v xml:space="preserve"> - </v>
          </cell>
          <cell r="DK46" t="str">
            <v>&lt;0.0001</v>
          </cell>
          <cell r="DL46" t="str">
            <v>0.02</v>
          </cell>
          <cell r="DM46" t="str">
            <v>8.1</v>
          </cell>
          <cell r="DN46" t="str">
            <v xml:space="preserve"> - </v>
          </cell>
          <cell r="DO46" t="str">
            <v>0.059</v>
          </cell>
          <cell r="DP46" t="str">
            <v>&lt;0.01</v>
          </cell>
          <cell r="DQ46" t="str">
            <v>&lt;0.01</v>
          </cell>
          <cell r="DR46" t="str">
            <v>&lt;0.01</v>
          </cell>
          <cell r="DS46" t="str">
            <v>&lt;0.01</v>
          </cell>
          <cell r="DT46" t="str">
            <v>&lt;0.01</v>
          </cell>
          <cell r="DU46" t="str">
            <v>&lt;0.01</v>
          </cell>
          <cell r="DV46" t="str">
            <v>&lt;0.01</v>
          </cell>
          <cell r="DW46" t="str">
            <v>&lt;0.01</v>
          </cell>
          <cell r="DX46" t="str">
            <v>&lt;0.01</v>
          </cell>
          <cell r="DY46" t="str">
            <v>&lt;0.01</v>
          </cell>
          <cell r="DZ46" t="str">
            <v>&lt;0.01</v>
          </cell>
          <cell r="EA46" t="str">
            <v>&lt;0.01</v>
          </cell>
          <cell r="EB46" t="str">
            <v>&lt;0.01</v>
          </cell>
          <cell r="EC46" t="str">
            <v>&lt;0.01</v>
          </cell>
          <cell r="ED46" t="str">
            <v>&lt;0.01</v>
          </cell>
          <cell r="EE46" t="str">
            <v>&lt;0.01</v>
          </cell>
          <cell r="EF46" t="str">
            <v>&lt;0.01</v>
          </cell>
          <cell r="EG46" t="str">
            <v>&lt;0.01</v>
          </cell>
          <cell r="EH46" t="str">
            <v>&lt;0.01</v>
          </cell>
          <cell r="EI46" t="str">
            <v>&lt;0.01</v>
          </cell>
          <cell r="EJ46" t="str">
            <v>&lt;0.01</v>
          </cell>
          <cell r="EK46" t="str">
            <v>&lt;0.01</v>
          </cell>
          <cell r="EL46" t="str">
            <v>&lt;0.0001</v>
          </cell>
          <cell r="EM46" t="str">
            <v>&lt;1</v>
          </cell>
          <cell r="EN46" t="str">
            <v>&lt;1</v>
          </cell>
          <cell r="EO46" t="str">
            <v>&lt;1</v>
          </cell>
          <cell r="EP46" t="str">
            <v>&lt;1</v>
          </cell>
          <cell r="EQ46" t="str">
            <v>&lt;1</v>
          </cell>
          <cell r="ER46" t="str">
            <v>&lt;1</v>
          </cell>
          <cell r="ES46" t="str">
            <v>&lt;0.001</v>
          </cell>
          <cell r="ET46" t="str">
            <v>&lt;1</v>
          </cell>
          <cell r="EU46" t="str">
            <v>&lt;1</v>
          </cell>
          <cell r="EV46" t="str">
            <v>&lt;1</v>
          </cell>
          <cell r="EW46" t="str">
            <v>&lt;1</v>
          </cell>
          <cell r="EX46" t="str">
            <v>&lt;1</v>
          </cell>
          <cell r="EY46" t="str">
            <v>&lt;1</v>
          </cell>
          <cell r="EZ46" t="str">
            <v>&lt;1</v>
          </cell>
          <cell r="FA46" t="str">
            <v>&lt;1</v>
          </cell>
          <cell r="FB46" t="str">
            <v>&lt;1</v>
          </cell>
          <cell r="FC46" t="str">
            <v>&lt;1</v>
          </cell>
          <cell r="FD46" t="str">
            <v>&lt;1</v>
          </cell>
          <cell r="FE46" t="str">
            <v>&lt;1</v>
          </cell>
          <cell r="FF46" t="str">
            <v>&lt;10</v>
          </cell>
          <cell r="FG46" t="str">
            <v>&lt;0.001</v>
          </cell>
          <cell r="FH46" t="str">
            <v>&lt;10</v>
          </cell>
          <cell r="FI46" t="str">
            <v>&lt;1</v>
          </cell>
          <cell r="FJ46" t="str">
            <v>&lt;10</v>
          </cell>
          <cell r="FK46" t="str">
            <v>&lt;1</v>
          </cell>
          <cell r="FL46" t="str">
            <v>&lt;1</v>
          </cell>
          <cell r="FM46" t="str">
            <v>&lt;1</v>
          </cell>
          <cell r="FN46" t="str">
            <v>&lt;1</v>
          </cell>
          <cell r="FO46" t="str">
            <v>&lt;1</v>
          </cell>
          <cell r="FP46" t="str">
            <v>&lt;1</v>
          </cell>
          <cell r="FQ46" t="str">
            <v>&lt;1</v>
          </cell>
          <cell r="FR46" t="str">
            <v>&lt;1</v>
          </cell>
          <cell r="FS46" t="str">
            <v>&lt;1</v>
          </cell>
          <cell r="FT46" t="str">
            <v>&lt;1</v>
          </cell>
          <cell r="FU46" t="str">
            <v>&lt;0.001</v>
          </cell>
          <cell r="FV46" t="str">
            <v>&lt;1</v>
          </cell>
          <cell r="FW46" t="str">
            <v>&lt;1</v>
          </cell>
          <cell r="FX46" t="str">
            <v>&lt;1</v>
          </cell>
          <cell r="FY46" t="str">
            <v>&lt;1</v>
          </cell>
          <cell r="FZ46" t="str">
            <v>&lt;1</v>
          </cell>
          <cell r="GA46" t="str">
            <v>&lt;1</v>
          </cell>
          <cell r="GB46" t="str">
            <v>&lt;1</v>
          </cell>
          <cell r="GC46" t="str">
            <v>&lt;1</v>
          </cell>
          <cell r="GD46" t="str">
            <v>&lt;1</v>
          </cell>
          <cell r="GE46" t="str">
            <v>&lt;1</v>
          </cell>
          <cell r="GF46" t="str">
            <v>&lt;1</v>
          </cell>
          <cell r="GG46" t="str">
            <v>&lt;0.001</v>
          </cell>
          <cell r="GH46" t="str">
            <v>&lt;0.02</v>
          </cell>
          <cell r="GI46" t="str">
            <v>&lt;50</v>
          </cell>
          <cell r="GJ46" t="str">
            <v>&lt;50</v>
          </cell>
          <cell r="GK46" t="str">
            <v>&lt;100</v>
          </cell>
          <cell r="GL46" t="str">
            <v>&lt;100</v>
          </cell>
          <cell r="GM46" t="str">
            <v>&lt;100</v>
          </cell>
          <cell r="GN46" t="str">
            <v>&lt;100</v>
          </cell>
          <cell r="GO46" t="str">
            <v>&lt;100</v>
          </cell>
          <cell r="GP46" t="str">
            <v>&lt;100</v>
          </cell>
          <cell r="GQ46" t="str">
            <v>&lt;50</v>
          </cell>
          <cell r="GR46" t="str">
            <v>6800</v>
          </cell>
          <cell r="GS46" t="str">
            <v>2500</v>
          </cell>
          <cell r="GT46" t="str">
            <v>&lt;0.1</v>
          </cell>
          <cell r="GU46" t="str">
            <v>&lt;0.1</v>
          </cell>
          <cell r="GV46" t="str">
            <v>&lt;0.1</v>
          </cell>
          <cell r="GW46" t="str">
            <v>&lt;0.1</v>
          </cell>
          <cell r="GX46" t="str">
            <v>&lt;0.1</v>
          </cell>
          <cell r="GY46" t="str">
            <v>&lt;0.1</v>
          </cell>
          <cell r="GZ46" t="str">
            <v>&lt;0.1</v>
          </cell>
          <cell r="HA46" t="str">
            <v>&lt;0.1</v>
          </cell>
          <cell r="HB46" t="str">
            <v>&lt;1</v>
          </cell>
          <cell r="HC46" t="str">
            <v>&lt;0.01</v>
          </cell>
          <cell r="HD46" t="str">
            <v>&lt;1</v>
          </cell>
          <cell r="HE46" t="str">
            <v>&lt;1</v>
          </cell>
          <cell r="HF46" t="str">
            <v>&lt;0.001</v>
          </cell>
          <cell r="HG46" t="str">
            <v>&lt;0.001</v>
          </cell>
          <cell r="HH46" t="str">
            <v>&lt;1</v>
          </cell>
        </row>
        <row r="47">
          <cell r="B47" t="str">
            <v>B_102S (23)</v>
          </cell>
          <cell r="C47" t="str">
            <v>Buttonderry</v>
          </cell>
          <cell r="D47" t="str">
            <v>S20-Oc25707</v>
          </cell>
          <cell r="E47" t="str">
            <v>B_102S_141020</v>
          </cell>
          <cell r="F47" t="str">
            <v>B_102S</v>
          </cell>
          <cell r="H47">
            <v>44118.416666666664</v>
          </cell>
          <cell r="I47" t="str">
            <v>750626</v>
          </cell>
          <cell r="J47" t="str">
            <v>Normal</v>
          </cell>
          <cell r="K47" t="str">
            <v>&lt;0.001</v>
          </cell>
          <cell r="L47" t="str">
            <v>&lt;0.003</v>
          </cell>
          <cell r="M47" t="str">
            <v>&lt;1</v>
          </cell>
          <cell r="N47" t="str">
            <v>&lt;1</v>
          </cell>
          <cell r="O47" t="str">
            <v>&lt;1</v>
          </cell>
          <cell r="P47" t="str">
            <v>&lt;1</v>
          </cell>
          <cell r="Q47" t="str">
            <v>&lt;0.01</v>
          </cell>
          <cell r="R47" t="str">
            <v>&lt;0.01</v>
          </cell>
          <cell r="S47" t="str">
            <v>6.25</v>
          </cell>
          <cell r="T47" t="str">
            <v>6728</v>
          </cell>
          <cell r="U47" t="str">
            <v>&lt;20</v>
          </cell>
          <cell r="V47" t="str">
            <v>&lt;20</v>
          </cell>
          <cell r="W47" t="str">
            <v>&lt;20</v>
          </cell>
          <cell r="X47" t="str">
            <v>&lt;10</v>
          </cell>
          <cell r="Y47" t="str">
            <v>0.07</v>
          </cell>
          <cell r="Z47" t="str">
            <v>&lt;0.02</v>
          </cell>
          <cell r="AA47" t="str">
            <v>22</v>
          </cell>
          <cell r="AB47" t="str">
            <v>&lt;1</v>
          </cell>
          <cell r="AC47" t="str">
            <v>&lt;1</v>
          </cell>
          <cell r="AD47" t="str">
            <v>&lt;1</v>
          </cell>
          <cell r="AE47" t="str">
            <v>&lt;2</v>
          </cell>
          <cell r="AF47" t="str">
            <v>&lt;1</v>
          </cell>
          <cell r="AG47" t="str">
            <v>&lt;3</v>
          </cell>
          <cell r="AH47">
            <v>0</v>
          </cell>
          <cell r="AI47" t="str">
            <v>2.71</v>
          </cell>
          <cell r="AJ47" t="str">
            <v>4.55</v>
          </cell>
          <cell r="AK47" t="str">
            <v>174.1</v>
          </cell>
          <cell r="AL47" t="str">
            <v>16.5</v>
          </cell>
          <cell r="AM47" t="str">
            <v>18</v>
          </cell>
          <cell r="AN47" t="str">
            <v>&lt;0.001</v>
          </cell>
          <cell r="AO47" t="str">
            <v>&lt;50</v>
          </cell>
          <cell r="AP47" t="str">
            <v>&lt;20</v>
          </cell>
          <cell r="AQ47" t="str">
            <v>&lt;20</v>
          </cell>
          <cell r="AR47" t="str">
            <v>&lt;5</v>
          </cell>
          <cell r="AS47" t="str">
            <v>&lt;5</v>
          </cell>
          <cell r="AT47" t="str">
            <v>&lt;1</v>
          </cell>
          <cell r="AU47" t="str">
            <v>&lt;1</v>
          </cell>
          <cell r="AV47" t="str">
            <v>&lt;1</v>
          </cell>
          <cell r="AW47" t="str">
            <v>&lt;1</v>
          </cell>
          <cell r="AX47" t="str">
            <v>&lt;1</v>
          </cell>
          <cell r="AY47" t="str">
            <v>&lt;1</v>
          </cell>
          <cell r="AZ47" t="str">
            <v>&lt;1</v>
          </cell>
          <cell r="BA47" t="str">
            <v>&lt;1</v>
          </cell>
          <cell r="BB47" t="str">
            <v>&lt;1</v>
          </cell>
          <cell r="BC47" t="str">
            <v>&lt;1</v>
          </cell>
          <cell r="BD47" t="str">
            <v>&lt;1</v>
          </cell>
          <cell r="BE47" t="str">
            <v>&lt;1</v>
          </cell>
          <cell r="BF47" t="str">
            <v>&lt;1</v>
          </cell>
          <cell r="BG47" t="str">
            <v>&lt;1</v>
          </cell>
          <cell r="BH47" t="str">
            <v>&lt;1</v>
          </cell>
          <cell r="BI47" t="str">
            <v>&lt;1</v>
          </cell>
          <cell r="BJ47" t="str">
            <v>&lt;5</v>
          </cell>
          <cell r="BK47" t="str">
            <v>&lt;1</v>
          </cell>
          <cell r="BL47" t="str">
            <v>&lt;1</v>
          </cell>
          <cell r="BM47" t="str">
            <v>&lt;1</v>
          </cell>
          <cell r="BN47" t="str">
            <v>&lt;1</v>
          </cell>
          <cell r="BO47" t="str">
            <v>&lt;1</v>
          </cell>
          <cell r="BP47" t="str">
            <v>&lt;1</v>
          </cell>
          <cell r="BQ47" t="str">
            <v>&lt;1</v>
          </cell>
          <cell r="BR47" t="str">
            <v>&lt;1</v>
          </cell>
          <cell r="BS47" t="str">
            <v>&lt;1</v>
          </cell>
          <cell r="BT47" t="str">
            <v>&lt;1</v>
          </cell>
          <cell r="BU47" t="str">
            <v>&lt;1</v>
          </cell>
          <cell r="BV47" t="str">
            <v>&lt;1</v>
          </cell>
          <cell r="BW47" t="str">
            <v>&lt;1</v>
          </cell>
          <cell r="BX47" t="str">
            <v>&lt;1</v>
          </cell>
          <cell r="BY47" t="str">
            <v>&lt;1</v>
          </cell>
          <cell r="BZ47" t="str">
            <v>&lt;1</v>
          </cell>
          <cell r="CA47" t="str">
            <v>&lt;0.01</v>
          </cell>
          <cell r="CB47" t="str">
            <v>&lt;1</v>
          </cell>
          <cell r="CC47" t="str">
            <v>&lt;1</v>
          </cell>
          <cell r="CD47" t="str">
            <v>&lt;1</v>
          </cell>
          <cell r="CE47" t="str">
            <v>&lt;1</v>
          </cell>
          <cell r="CF47" t="str">
            <v>&lt;1</v>
          </cell>
          <cell r="CG47" t="str">
            <v>&lt;5</v>
          </cell>
          <cell r="CH47" t="str">
            <v>2000</v>
          </cell>
          <cell r="CI47" t="str">
            <v>&lt;0.02</v>
          </cell>
          <cell r="CJ47" t="str">
            <v>0.6</v>
          </cell>
          <cell r="CK47" t="str">
            <v>1400</v>
          </cell>
          <cell r="CL47" t="str">
            <v>480</v>
          </cell>
          <cell r="CM47" t="str">
            <v xml:space="preserve"> - </v>
          </cell>
          <cell r="CN47" t="str">
            <v>0.23</v>
          </cell>
          <cell r="CO47" t="str">
            <v xml:space="preserve"> - </v>
          </cell>
          <cell r="CP47" t="str">
            <v>&lt;0.001</v>
          </cell>
          <cell r="CQ47" t="str">
            <v xml:space="preserve"> - </v>
          </cell>
          <cell r="CR47" t="str">
            <v>0.03</v>
          </cell>
          <cell r="CS47" t="str">
            <v xml:space="preserve"> - </v>
          </cell>
          <cell r="CT47" t="str">
            <v>&lt;0.0002</v>
          </cell>
          <cell r="CU47" t="str">
            <v>&lt;5</v>
          </cell>
          <cell r="CV47" t="str">
            <v>&lt;0.005</v>
          </cell>
          <cell r="CW47" t="str">
            <v xml:space="preserve"> - </v>
          </cell>
          <cell r="CX47" t="str">
            <v xml:space="preserve"> - </v>
          </cell>
          <cell r="CY47" t="str">
            <v xml:space="preserve"> - </v>
          </cell>
          <cell r="CZ47" t="str">
            <v>0.035</v>
          </cell>
          <cell r="DA47" t="str">
            <v xml:space="preserve"> - </v>
          </cell>
          <cell r="DB47" t="str">
            <v>&lt;0.001</v>
          </cell>
          <cell r="DC47" t="str">
            <v xml:space="preserve"> - </v>
          </cell>
          <cell r="DD47" t="str">
            <v>0.001</v>
          </cell>
          <cell r="DE47" t="str">
            <v xml:space="preserve"> - </v>
          </cell>
          <cell r="DF47" t="str">
            <v>&lt;0.001</v>
          </cell>
          <cell r="DG47" t="str">
            <v>99</v>
          </cell>
          <cell r="DH47" t="str">
            <v xml:space="preserve"> - </v>
          </cell>
          <cell r="DI47" t="str">
            <v>1.1</v>
          </cell>
          <cell r="DJ47" t="str">
            <v xml:space="preserve"> - </v>
          </cell>
          <cell r="DK47" t="str">
            <v>&lt;0.0001</v>
          </cell>
          <cell r="DL47" t="str">
            <v>0.12</v>
          </cell>
          <cell r="DM47" t="str">
            <v>&lt;5</v>
          </cell>
          <cell r="DN47" t="str">
            <v xml:space="preserve"> - </v>
          </cell>
          <cell r="DO47" t="str">
            <v>0.06</v>
          </cell>
          <cell r="DP47" t="str">
            <v>&lt;0.01</v>
          </cell>
          <cell r="DQ47" t="str">
            <v>&lt;0.01</v>
          </cell>
          <cell r="DR47" t="str">
            <v>&lt;0.01</v>
          </cell>
          <cell r="DS47" t="str">
            <v>&lt;0.01</v>
          </cell>
          <cell r="DT47" t="str">
            <v>&lt;0.01</v>
          </cell>
          <cell r="DU47" t="str">
            <v>&lt;0.01</v>
          </cell>
          <cell r="DV47" t="str">
            <v>&lt;0.01</v>
          </cell>
          <cell r="DW47" t="str">
            <v>&lt;0.01</v>
          </cell>
          <cell r="DX47" t="str">
            <v>&lt;0.01</v>
          </cell>
          <cell r="DY47" t="str">
            <v>&lt;0.01</v>
          </cell>
          <cell r="DZ47" t="str">
            <v>&lt;0.01</v>
          </cell>
          <cell r="EA47" t="str">
            <v>&lt;0.01</v>
          </cell>
          <cell r="EB47" t="str">
            <v>&lt;0.01</v>
          </cell>
          <cell r="EC47" t="str">
            <v>&lt;0.01</v>
          </cell>
          <cell r="ED47" t="str">
            <v>&lt;0.01</v>
          </cell>
          <cell r="EE47" t="str">
            <v>&lt;0.01</v>
          </cell>
          <cell r="EF47" t="str">
            <v>&lt;0.01</v>
          </cell>
          <cell r="EG47" t="str">
            <v>&lt;0.01</v>
          </cell>
          <cell r="EH47" t="str">
            <v>&lt;0.01</v>
          </cell>
          <cell r="EI47" t="str">
            <v>&lt;0.01</v>
          </cell>
          <cell r="EJ47" t="str">
            <v>&lt;0.01</v>
          </cell>
          <cell r="EK47" t="str">
            <v>&lt;0.01</v>
          </cell>
          <cell r="EL47" t="str">
            <v>&lt;0.0001</v>
          </cell>
          <cell r="EM47" t="str">
            <v>&lt;1</v>
          </cell>
          <cell r="EN47" t="str">
            <v>&lt;1</v>
          </cell>
          <cell r="EO47" t="str">
            <v>&lt;1</v>
          </cell>
          <cell r="EP47" t="str">
            <v>&lt;1</v>
          </cell>
          <cell r="EQ47" t="str">
            <v>&lt;1</v>
          </cell>
          <cell r="ER47" t="str">
            <v>&lt;1</v>
          </cell>
          <cell r="ES47" t="str">
            <v>&lt;0.001</v>
          </cell>
          <cell r="ET47" t="str">
            <v>&lt;1</v>
          </cell>
          <cell r="EU47" t="str">
            <v>&lt;1</v>
          </cell>
          <cell r="EV47" t="str">
            <v>&lt;1</v>
          </cell>
          <cell r="EW47" t="str">
            <v>&lt;1</v>
          </cell>
          <cell r="EX47" t="str">
            <v>&lt;1</v>
          </cell>
          <cell r="EY47" t="str">
            <v>&lt;1</v>
          </cell>
          <cell r="EZ47" t="str">
            <v>&lt;1</v>
          </cell>
          <cell r="FA47" t="str">
            <v>&lt;1</v>
          </cell>
          <cell r="FB47" t="str">
            <v>&lt;1</v>
          </cell>
          <cell r="FC47" t="str">
            <v>&lt;1</v>
          </cell>
          <cell r="FD47" t="str">
            <v>&lt;1</v>
          </cell>
          <cell r="FE47" t="str">
            <v>&lt;1</v>
          </cell>
          <cell r="FF47" t="str">
            <v>&lt;10</v>
          </cell>
          <cell r="FG47" t="str">
            <v>&lt;0.001</v>
          </cell>
          <cell r="FH47" t="str">
            <v>&lt;10</v>
          </cell>
          <cell r="FI47" t="str">
            <v>&lt;1</v>
          </cell>
          <cell r="FJ47" t="str">
            <v>&lt;10</v>
          </cell>
          <cell r="FK47" t="str">
            <v>&lt;1</v>
          </cell>
          <cell r="FL47" t="str">
            <v>&lt;1</v>
          </cell>
          <cell r="FM47" t="str">
            <v>&lt;1</v>
          </cell>
          <cell r="FN47" t="str">
            <v>&lt;1</v>
          </cell>
          <cell r="FO47" t="str">
            <v>&lt;1</v>
          </cell>
          <cell r="FP47" t="str">
            <v>&lt;1</v>
          </cell>
          <cell r="FQ47" t="str">
            <v>&lt;1</v>
          </cell>
          <cell r="FR47" t="str">
            <v>&lt;1</v>
          </cell>
          <cell r="FS47" t="str">
            <v>&lt;1</v>
          </cell>
          <cell r="FT47" t="str">
            <v>&lt;1</v>
          </cell>
          <cell r="FU47" t="str">
            <v>&lt;0.001</v>
          </cell>
          <cell r="FV47" t="str">
            <v>&lt;1</v>
          </cell>
          <cell r="FW47" t="str">
            <v>&lt;1</v>
          </cell>
          <cell r="FX47" t="str">
            <v>&lt;1</v>
          </cell>
          <cell r="FY47" t="str">
            <v>&lt;1</v>
          </cell>
          <cell r="FZ47" t="str">
            <v>&lt;1</v>
          </cell>
          <cell r="GA47" t="str">
            <v>&lt;1</v>
          </cell>
          <cell r="GB47" t="str">
            <v>&lt;1</v>
          </cell>
          <cell r="GC47" t="str">
            <v>&lt;1</v>
          </cell>
          <cell r="GD47" t="str">
            <v>&lt;1</v>
          </cell>
          <cell r="GE47" t="str">
            <v>&lt;1</v>
          </cell>
          <cell r="GF47" t="str">
            <v>&lt;1</v>
          </cell>
          <cell r="GG47" t="str">
            <v>&lt;0.001</v>
          </cell>
          <cell r="GH47" t="str">
            <v>&lt;0.02</v>
          </cell>
          <cell r="GI47" t="str">
            <v>&lt;50</v>
          </cell>
          <cell r="GJ47" t="str">
            <v>&lt;50</v>
          </cell>
          <cell r="GK47" t="str">
            <v>&lt;100</v>
          </cell>
          <cell r="GL47" t="str">
            <v>&lt;100</v>
          </cell>
          <cell r="GM47" t="str">
            <v>&lt;100</v>
          </cell>
          <cell r="GN47" t="str">
            <v>&lt;100</v>
          </cell>
          <cell r="GO47" t="str">
            <v>&lt;100</v>
          </cell>
          <cell r="GP47" t="str">
            <v>&lt;100</v>
          </cell>
          <cell r="GQ47" t="str">
            <v>&lt;50</v>
          </cell>
          <cell r="GR47" t="str">
            <v>4200</v>
          </cell>
          <cell r="GS47" t="str">
            <v>1500</v>
          </cell>
          <cell r="GT47" t="str">
            <v>&lt;0.1</v>
          </cell>
          <cell r="GU47" t="str">
            <v>&lt;0.1</v>
          </cell>
          <cell r="GV47" t="str">
            <v>&lt;0.1</v>
          </cell>
          <cell r="GW47" t="str">
            <v>&lt;0.1</v>
          </cell>
          <cell r="GX47" t="str">
            <v>&lt;0.1</v>
          </cell>
          <cell r="GY47" t="str">
            <v>&lt;0.1</v>
          </cell>
          <cell r="GZ47" t="str">
            <v>&lt;0.1</v>
          </cell>
          <cell r="HA47" t="str">
            <v>&lt;0.1</v>
          </cell>
          <cell r="HB47" t="str">
            <v>&lt;1</v>
          </cell>
          <cell r="HC47" t="str">
            <v>&lt;0.01</v>
          </cell>
          <cell r="HD47" t="str">
            <v>&lt;1</v>
          </cell>
          <cell r="HE47" t="str">
            <v>&lt;1</v>
          </cell>
          <cell r="HF47" t="str">
            <v>&lt;0.001</v>
          </cell>
          <cell r="HG47" t="str">
            <v>&lt;0.001</v>
          </cell>
          <cell r="HH47" t="str">
            <v>&lt;1</v>
          </cell>
        </row>
        <row r="48">
          <cell r="B48" t="str">
            <v>B_113s (34)</v>
          </cell>
          <cell r="C48" t="str">
            <v>Buttonderry</v>
          </cell>
          <cell r="D48" t="str">
            <v>S20-Oc25708</v>
          </cell>
          <cell r="E48" t="str">
            <v>B_103S_141020</v>
          </cell>
          <cell r="F48" t="str">
            <v>B_113s</v>
          </cell>
          <cell r="H48">
            <v>44116.481249999997</v>
          </cell>
          <cell r="I48" t="str">
            <v>750626</v>
          </cell>
          <cell r="J48" t="str">
            <v>Normal</v>
          </cell>
          <cell r="K48" t="str">
            <v>&lt;0.001</v>
          </cell>
          <cell r="L48" t="str">
            <v>&lt;0.003</v>
          </cell>
          <cell r="M48" t="str">
            <v>&lt;1</v>
          </cell>
          <cell r="N48" t="str">
            <v>&lt;1</v>
          </cell>
          <cell r="O48" t="str">
            <v>&lt;1</v>
          </cell>
          <cell r="P48" t="str">
            <v>&lt;1</v>
          </cell>
          <cell r="Q48" t="str">
            <v>&lt;0.01</v>
          </cell>
          <cell r="R48" t="str">
            <v>&lt;0.01</v>
          </cell>
          <cell r="S48" t="str">
            <v>6.23</v>
          </cell>
          <cell r="T48" t="str">
            <v>2382</v>
          </cell>
          <cell r="U48" t="str">
            <v>&lt;20</v>
          </cell>
          <cell r="V48" t="str">
            <v>220</v>
          </cell>
          <cell r="W48" t="str">
            <v>220</v>
          </cell>
          <cell r="X48" t="str">
            <v>&lt;10</v>
          </cell>
          <cell r="Y48" t="str">
            <v>0.35</v>
          </cell>
          <cell r="Z48" t="str">
            <v>0.06</v>
          </cell>
          <cell r="AA48" t="str">
            <v>29</v>
          </cell>
          <cell r="AB48" t="str">
            <v>&lt;1</v>
          </cell>
          <cell r="AC48" t="str">
            <v>&lt;1</v>
          </cell>
          <cell r="AD48" t="str">
            <v>&lt;1</v>
          </cell>
          <cell r="AE48" t="str">
            <v>&lt;2</v>
          </cell>
          <cell r="AF48" t="str">
            <v>&lt;1</v>
          </cell>
          <cell r="AG48" t="str">
            <v>&lt;3</v>
          </cell>
          <cell r="AH48">
            <v>0</v>
          </cell>
          <cell r="AI48" t="str">
            <v>3.04</v>
          </cell>
          <cell r="AJ48" t="str">
            <v>2.4</v>
          </cell>
          <cell r="AK48" t="str">
            <v>30.7</v>
          </cell>
          <cell r="AL48" t="str">
            <v>18.9</v>
          </cell>
          <cell r="AM48" t="str">
            <v>15</v>
          </cell>
          <cell r="AN48" t="str">
            <v>&lt;0.001</v>
          </cell>
          <cell r="AO48" t="str">
            <v>&lt;50</v>
          </cell>
          <cell r="AP48" t="str">
            <v>&lt;20</v>
          </cell>
          <cell r="AQ48" t="str">
            <v>&lt;20</v>
          </cell>
          <cell r="AR48" t="str">
            <v>&lt;5</v>
          </cell>
          <cell r="AS48" t="str">
            <v>&lt;5</v>
          </cell>
          <cell r="AT48" t="str">
            <v>&lt;1</v>
          </cell>
          <cell r="AU48" t="str">
            <v>&lt;1</v>
          </cell>
          <cell r="AV48" t="str">
            <v>&lt;1</v>
          </cell>
          <cell r="AW48" t="str">
            <v>&lt;1</v>
          </cell>
          <cell r="AX48" t="str">
            <v>&lt;1</v>
          </cell>
          <cell r="AY48" t="str">
            <v>&lt;1</v>
          </cell>
          <cell r="AZ48" t="str">
            <v>&lt;1</v>
          </cell>
          <cell r="BA48" t="str">
            <v>&lt;1</v>
          </cell>
          <cell r="BB48" t="str">
            <v>&lt;1</v>
          </cell>
          <cell r="BC48" t="str">
            <v>&lt;1</v>
          </cell>
          <cell r="BD48" t="str">
            <v>&lt;1</v>
          </cell>
          <cell r="BE48" t="str">
            <v>&lt;1</v>
          </cell>
          <cell r="BF48" t="str">
            <v>&lt;1</v>
          </cell>
          <cell r="BG48" t="str">
            <v>&lt;1</v>
          </cell>
          <cell r="BH48" t="str">
            <v>&lt;1</v>
          </cell>
          <cell r="BI48" t="str">
            <v>&lt;1</v>
          </cell>
          <cell r="BJ48" t="str">
            <v>&lt;5</v>
          </cell>
          <cell r="BK48" t="str">
            <v>&lt;1</v>
          </cell>
          <cell r="BL48" t="str">
            <v>&lt;1</v>
          </cell>
          <cell r="BM48" t="str">
            <v>&lt;1</v>
          </cell>
          <cell r="BN48" t="str">
            <v>&lt;1</v>
          </cell>
          <cell r="BO48" t="str">
            <v>&lt;1</v>
          </cell>
          <cell r="BP48" t="str">
            <v>&lt;1</v>
          </cell>
          <cell r="BQ48" t="str">
            <v>&lt;1</v>
          </cell>
          <cell r="BR48" t="str">
            <v>&lt;1</v>
          </cell>
          <cell r="BS48" t="str">
            <v>&lt;1</v>
          </cell>
          <cell r="BT48" t="str">
            <v>&lt;1</v>
          </cell>
          <cell r="BU48" t="str">
            <v>&lt;1</v>
          </cell>
          <cell r="BV48" t="str">
            <v>&lt;1</v>
          </cell>
          <cell r="BW48" t="str">
            <v>&lt;1</v>
          </cell>
          <cell r="BX48" t="str">
            <v>&lt;1</v>
          </cell>
          <cell r="BY48" t="str">
            <v>&lt;1</v>
          </cell>
          <cell r="BZ48" t="str">
            <v>&lt;1</v>
          </cell>
          <cell r="CA48" t="str">
            <v>&lt;0.01</v>
          </cell>
          <cell r="CB48" t="str">
            <v>&lt;1</v>
          </cell>
          <cell r="CC48" t="str">
            <v>&lt;1</v>
          </cell>
          <cell r="CD48" t="str">
            <v>&lt;1</v>
          </cell>
          <cell r="CE48" t="str">
            <v>&lt;1</v>
          </cell>
          <cell r="CF48" t="str">
            <v>&lt;1</v>
          </cell>
          <cell r="CG48" t="str">
            <v>&lt;5</v>
          </cell>
          <cell r="CH48" t="str">
            <v>580</v>
          </cell>
          <cell r="CI48" t="str">
            <v>&lt;0.02</v>
          </cell>
          <cell r="CJ48" t="str">
            <v>&lt;0.5</v>
          </cell>
          <cell r="CK48" t="str">
            <v>470</v>
          </cell>
          <cell r="CL48" t="str">
            <v>56</v>
          </cell>
          <cell r="CM48" t="str">
            <v xml:space="preserve"> - </v>
          </cell>
          <cell r="CN48" t="str">
            <v>&lt;0.05</v>
          </cell>
          <cell r="CO48" t="str">
            <v xml:space="preserve"> - </v>
          </cell>
          <cell r="CP48" t="str">
            <v>0.002</v>
          </cell>
          <cell r="CQ48" t="str">
            <v xml:space="preserve"> - </v>
          </cell>
          <cell r="CR48" t="str">
            <v>0.05</v>
          </cell>
          <cell r="CS48" t="str">
            <v xml:space="preserve"> - </v>
          </cell>
          <cell r="CT48" t="str">
            <v>&lt;0.0002</v>
          </cell>
          <cell r="CU48" t="str">
            <v>&lt;5</v>
          </cell>
          <cell r="CV48" t="str">
            <v>&lt;0.005</v>
          </cell>
          <cell r="CW48" t="str">
            <v xml:space="preserve"> - </v>
          </cell>
          <cell r="CX48" t="str">
            <v xml:space="preserve"> - </v>
          </cell>
          <cell r="CY48" t="str">
            <v xml:space="preserve"> - </v>
          </cell>
          <cell r="CZ48" t="str">
            <v>0.002</v>
          </cell>
          <cell r="DA48" t="str">
            <v xml:space="preserve"> - </v>
          </cell>
          <cell r="DB48" t="str">
            <v>&lt;0.001</v>
          </cell>
          <cell r="DC48" t="str">
            <v xml:space="preserve"> - </v>
          </cell>
          <cell r="DD48" t="str">
            <v>0.001</v>
          </cell>
          <cell r="DE48" t="str">
            <v xml:space="preserve"> - </v>
          </cell>
          <cell r="DF48" t="str">
            <v>&lt;0.001</v>
          </cell>
          <cell r="DG48" t="str">
            <v>20</v>
          </cell>
          <cell r="DH48" t="str">
            <v xml:space="preserve"> - </v>
          </cell>
          <cell r="DI48" t="str">
            <v>0.072</v>
          </cell>
          <cell r="DJ48" t="str">
            <v xml:space="preserve"> - </v>
          </cell>
          <cell r="DK48" t="str">
            <v>&lt;0.0001</v>
          </cell>
          <cell r="DL48" t="str">
            <v>0.18</v>
          </cell>
          <cell r="DM48" t="str">
            <v>&lt;5</v>
          </cell>
          <cell r="DN48" t="str">
            <v xml:space="preserve"> - </v>
          </cell>
          <cell r="DO48" t="str">
            <v>0.033</v>
          </cell>
          <cell r="DP48" t="str">
            <v>&lt;0.01</v>
          </cell>
          <cell r="DQ48" t="str">
            <v>&lt;0.01</v>
          </cell>
          <cell r="DR48" t="str">
            <v>&lt;0.01</v>
          </cell>
          <cell r="DS48" t="str">
            <v>&lt;0.01</v>
          </cell>
          <cell r="DT48" t="str">
            <v>&lt;0.01</v>
          </cell>
          <cell r="DU48" t="str">
            <v>&lt;0.01</v>
          </cell>
          <cell r="DV48" t="str">
            <v>&lt;0.01</v>
          </cell>
          <cell r="DW48" t="str">
            <v>&lt;0.01</v>
          </cell>
          <cell r="DX48" t="str">
            <v>&lt;0.01</v>
          </cell>
          <cell r="DY48" t="str">
            <v>&lt;0.01</v>
          </cell>
          <cell r="DZ48" t="str">
            <v>&lt;0.01</v>
          </cell>
          <cell r="EA48" t="str">
            <v>&lt;0.01</v>
          </cell>
          <cell r="EB48" t="str">
            <v>&lt;0.01</v>
          </cell>
          <cell r="EC48" t="str">
            <v>&lt;0.01</v>
          </cell>
          <cell r="ED48" t="str">
            <v>&lt;0.01</v>
          </cell>
          <cell r="EE48" t="str">
            <v>&lt;0.01</v>
          </cell>
          <cell r="EF48" t="str">
            <v>&lt;0.01</v>
          </cell>
          <cell r="EG48" t="str">
            <v>&lt;0.01</v>
          </cell>
          <cell r="EH48" t="str">
            <v>&lt;0.01</v>
          </cell>
          <cell r="EI48" t="str">
            <v>&lt;0.01</v>
          </cell>
          <cell r="EJ48" t="str">
            <v>&lt;0.01</v>
          </cell>
          <cell r="EK48" t="str">
            <v>&lt;0.01</v>
          </cell>
          <cell r="EL48" t="str">
            <v>&lt;0.0001</v>
          </cell>
          <cell r="EM48" t="str">
            <v>&lt;1</v>
          </cell>
          <cell r="EN48" t="str">
            <v>&lt;1</v>
          </cell>
          <cell r="EO48" t="str">
            <v>&lt;1</v>
          </cell>
          <cell r="EP48" t="str">
            <v>&lt;1</v>
          </cell>
          <cell r="EQ48" t="str">
            <v>&lt;1</v>
          </cell>
          <cell r="ER48" t="str">
            <v>&lt;1</v>
          </cell>
          <cell r="ES48" t="str">
            <v>&lt;0.001</v>
          </cell>
          <cell r="ET48" t="str">
            <v>&lt;1</v>
          </cell>
          <cell r="EU48" t="str">
            <v>&lt;1</v>
          </cell>
          <cell r="EV48" t="str">
            <v>&lt;1</v>
          </cell>
          <cell r="EW48" t="str">
            <v>&lt;1</v>
          </cell>
          <cell r="EX48" t="str">
            <v>&lt;1</v>
          </cell>
          <cell r="EY48" t="str">
            <v>&lt;1</v>
          </cell>
          <cell r="EZ48" t="str">
            <v>&lt;1</v>
          </cell>
          <cell r="FA48" t="str">
            <v>&lt;1</v>
          </cell>
          <cell r="FB48" t="str">
            <v>&lt;1</v>
          </cell>
          <cell r="FC48" t="str">
            <v>&lt;1</v>
          </cell>
          <cell r="FD48" t="str">
            <v>&lt;1</v>
          </cell>
          <cell r="FE48" t="str">
            <v>&lt;1</v>
          </cell>
          <cell r="FF48" t="str">
            <v>&lt;10</v>
          </cell>
          <cell r="FG48" t="str">
            <v>&lt;0.001</v>
          </cell>
          <cell r="FH48" t="str">
            <v>&lt;10</v>
          </cell>
          <cell r="FI48" t="str">
            <v>&lt;1</v>
          </cell>
          <cell r="FJ48" t="str">
            <v>&lt;10</v>
          </cell>
          <cell r="FK48" t="str">
            <v>&lt;1</v>
          </cell>
          <cell r="FL48" t="str">
            <v>&lt;1</v>
          </cell>
          <cell r="FM48" t="str">
            <v>&lt;1</v>
          </cell>
          <cell r="FN48" t="str">
            <v>&lt;1</v>
          </cell>
          <cell r="FO48" t="str">
            <v>&lt;1</v>
          </cell>
          <cell r="FP48" t="str">
            <v>&lt;1</v>
          </cell>
          <cell r="FQ48" t="str">
            <v>&lt;1</v>
          </cell>
          <cell r="FR48" t="str">
            <v>&lt;1</v>
          </cell>
          <cell r="FS48" t="str">
            <v>&lt;1</v>
          </cell>
          <cell r="FT48" t="str">
            <v>&lt;1</v>
          </cell>
          <cell r="FU48" t="str">
            <v>&lt;0.001</v>
          </cell>
          <cell r="FV48" t="str">
            <v>&lt;1</v>
          </cell>
          <cell r="FW48" t="str">
            <v>&lt;1</v>
          </cell>
          <cell r="FX48" t="str">
            <v>&lt;1</v>
          </cell>
          <cell r="FY48" t="str">
            <v>&lt;1</v>
          </cell>
          <cell r="FZ48" t="str">
            <v>&lt;1</v>
          </cell>
          <cell r="GA48" t="str">
            <v>&lt;1</v>
          </cell>
          <cell r="GB48" t="str">
            <v>&lt;1</v>
          </cell>
          <cell r="GC48" t="str">
            <v>&lt;1</v>
          </cell>
          <cell r="GD48" t="str">
            <v>&lt;1</v>
          </cell>
          <cell r="GE48" t="str">
            <v>&lt;1</v>
          </cell>
          <cell r="GF48" t="str">
            <v>&lt;1</v>
          </cell>
          <cell r="GG48" t="str">
            <v>&lt;0.001</v>
          </cell>
          <cell r="GH48" t="str">
            <v>&lt;0.02</v>
          </cell>
          <cell r="GI48" t="str">
            <v>&lt;50</v>
          </cell>
          <cell r="GJ48" t="str">
            <v>&lt;50</v>
          </cell>
          <cell r="GK48" t="str">
            <v>&lt;100</v>
          </cell>
          <cell r="GL48" t="str">
            <v>&lt;100</v>
          </cell>
          <cell r="GM48" t="str">
            <v>&lt;100</v>
          </cell>
          <cell r="GN48" t="str">
            <v>&lt;100</v>
          </cell>
          <cell r="GO48" t="str">
            <v>&lt;100</v>
          </cell>
          <cell r="GP48" t="str">
            <v>&lt;100</v>
          </cell>
          <cell r="GQ48" t="str">
            <v>&lt;50</v>
          </cell>
          <cell r="GR48" t="str">
            <v>1600</v>
          </cell>
          <cell r="GS48" t="str">
            <v>2400</v>
          </cell>
          <cell r="GT48" t="str">
            <v>&lt;0.1</v>
          </cell>
          <cell r="GU48" t="str">
            <v>&lt;0.1</v>
          </cell>
          <cell r="GV48" t="str">
            <v>&lt;0.1</v>
          </cell>
          <cell r="GW48" t="str">
            <v>&lt;0.1</v>
          </cell>
          <cell r="GX48" t="str">
            <v>&lt;0.1</v>
          </cell>
          <cell r="GY48" t="str">
            <v>&lt;0.1</v>
          </cell>
          <cell r="GZ48" t="str">
            <v>&lt;0.1</v>
          </cell>
          <cell r="HA48" t="str">
            <v>&lt;0.1</v>
          </cell>
          <cell r="HB48" t="str">
            <v>&lt;1</v>
          </cell>
          <cell r="HC48" t="str">
            <v>&lt;0.01</v>
          </cell>
          <cell r="HD48" t="str">
            <v>&lt;1</v>
          </cell>
          <cell r="HE48" t="str">
            <v>&lt;1</v>
          </cell>
          <cell r="HF48" t="str">
            <v>0.005</v>
          </cell>
          <cell r="HG48" t="str">
            <v>&lt;0.001</v>
          </cell>
          <cell r="HH48" t="str">
            <v>&lt;1</v>
          </cell>
        </row>
        <row r="49">
          <cell r="B49" t="str">
            <v>B_111S (32)</v>
          </cell>
          <cell r="C49" t="str">
            <v>Buttonderry</v>
          </cell>
          <cell r="D49" t="str">
            <v>S20-Oc25710</v>
          </cell>
          <cell r="E49" t="str">
            <v>B_111S_141020</v>
          </cell>
          <cell r="F49" t="str">
            <v>B_111S</v>
          </cell>
          <cell r="H49">
            <v>44118.506944444445</v>
          </cell>
          <cell r="I49" t="str">
            <v>750626</v>
          </cell>
          <cell r="J49" t="str">
            <v>Normal</v>
          </cell>
          <cell r="K49" t="str">
            <v>&lt;0.001</v>
          </cell>
          <cell r="L49" t="str">
            <v>&lt;0.003</v>
          </cell>
          <cell r="M49" t="str">
            <v>&lt;1</v>
          </cell>
          <cell r="N49" t="str">
            <v>&lt;1</v>
          </cell>
          <cell r="O49" t="str">
            <v>&lt;1</v>
          </cell>
          <cell r="P49" t="str">
            <v>&lt;1</v>
          </cell>
          <cell r="Q49" t="str">
            <v>&lt;0.01</v>
          </cell>
          <cell r="R49" t="str">
            <v>&lt;0.01</v>
          </cell>
          <cell r="S49" t="str">
            <v>6.15</v>
          </cell>
          <cell r="T49" t="str">
            <v>7512</v>
          </cell>
          <cell r="U49" t="str">
            <v>&lt;20</v>
          </cell>
          <cell r="V49" t="str">
            <v>&lt;20</v>
          </cell>
          <cell r="W49" t="str">
            <v>&lt;20</v>
          </cell>
          <cell r="X49" t="str">
            <v>&lt;10</v>
          </cell>
          <cell r="Y49" t="str">
            <v>0.31</v>
          </cell>
          <cell r="Z49" t="str">
            <v>&lt;0.02</v>
          </cell>
          <cell r="AA49" t="str">
            <v>28</v>
          </cell>
          <cell r="AB49" t="str">
            <v>&lt;1</v>
          </cell>
          <cell r="AC49" t="str">
            <v>&lt;1</v>
          </cell>
          <cell r="AD49" t="str">
            <v>&lt;1</v>
          </cell>
          <cell r="AE49" t="str">
            <v>&lt;2</v>
          </cell>
          <cell r="AF49" t="str">
            <v>&lt;1</v>
          </cell>
          <cell r="AG49" t="str">
            <v>&lt;3</v>
          </cell>
          <cell r="AH49">
            <v>0</v>
          </cell>
          <cell r="AI49" t="str">
            <v>4.41</v>
          </cell>
          <cell r="AJ49" t="str">
            <v>2.87</v>
          </cell>
          <cell r="AK49" t="str">
            <v>202</v>
          </cell>
          <cell r="AL49" t="str">
            <v>20</v>
          </cell>
          <cell r="AM49" t="str">
            <v>8</v>
          </cell>
          <cell r="AN49" t="str">
            <v>&lt;0.001</v>
          </cell>
          <cell r="AO49" t="str">
            <v>&lt;50</v>
          </cell>
          <cell r="AP49" t="str">
            <v>&lt;20</v>
          </cell>
          <cell r="AQ49" t="str">
            <v>&lt;20</v>
          </cell>
          <cell r="AR49" t="str">
            <v>&lt;5</v>
          </cell>
          <cell r="AS49" t="str">
            <v>&lt;5</v>
          </cell>
          <cell r="AT49" t="str">
            <v>&lt;1</v>
          </cell>
          <cell r="AU49" t="str">
            <v>&lt;1</v>
          </cell>
          <cell r="AV49" t="str">
            <v>&lt;1</v>
          </cell>
          <cell r="AW49" t="str">
            <v>&lt;1</v>
          </cell>
          <cell r="AX49" t="str">
            <v>&lt;1</v>
          </cell>
          <cell r="AY49" t="str">
            <v>&lt;1</v>
          </cell>
          <cell r="AZ49" t="str">
            <v>&lt;1</v>
          </cell>
          <cell r="BA49" t="str">
            <v>&lt;1</v>
          </cell>
          <cell r="BB49" t="str">
            <v>&lt;1</v>
          </cell>
          <cell r="BC49" t="str">
            <v>&lt;1</v>
          </cell>
          <cell r="BD49" t="str">
            <v>&lt;1</v>
          </cell>
          <cell r="BE49" t="str">
            <v>&lt;1</v>
          </cell>
          <cell r="BF49" t="str">
            <v>&lt;1</v>
          </cell>
          <cell r="BG49" t="str">
            <v>&lt;1</v>
          </cell>
          <cell r="BH49" t="str">
            <v>&lt;1</v>
          </cell>
          <cell r="BI49" t="str">
            <v>&lt;1</v>
          </cell>
          <cell r="BJ49" t="str">
            <v>&lt;5</v>
          </cell>
          <cell r="BK49" t="str">
            <v>&lt;1</v>
          </cell>
          <cell r="BL49" t="str">
            <v>&lt;1</v>
          </cell>
          <cell r="BM49" t="str">
            <v>&lt;1</v>
          </cell>
          <cell r="BN49" t="str">
            <v>&lt;1</v>
          </cell>
          <cell r="BO49" t="str">
            <v>&lt;1</v>
          </cell>
          <cell r="BP49" t="str">
            <v>&lt;1</v>
          </cell>
          <cell r="BQ49" t="str">
            <v>&lt;1</v>
          </cell>
          <cell r="BR49" t="str">
            <v>&lt;1</v>
          </cell>
          <cell r="BS49" t="str">
            <v>&lt;1</v>
          </cell>
          <cell r="BT49" t="str">
            <v>&lt;1</v>
          </cell>
          <cell r="BU49" t="str">
            <v>&lt;1</v>
          </cell>
          <cell r="BV49" t="str">
            <v>&lt;1</v>
          </cell>
          <cell r="BW49" t="str">
            <v>&lt;1</v>
          </cell>
          <cell r="BX49" t="str">
            <v>&lt;1</v>
          </cell>
          <cell r="BY49" t="str">
            <v>&lt;1</v>
          </cell>
          <cell r="BZ49" t="str">
            <v>&lt;1</v>
          </cell>
          <cell r="CA49" t="str">
            <v>&lt;0.01</v>
          </cell>
          <cell r="CB49" t="str">
            <v>&lt;1</v>
          </cell>
          <cell r="CC49" t="str">
            <v>&lt;1</v>
          </cell>
          <cell r="CD49" t="str">
            <v>&lt;1</v>
          </cell>
          <cell r="CE49" t="str">
            <v>&lt;1</v>
          </cell>
          <cell r="CF49" t="str">
            <v>&lt;1</v>
          </cell>
          <cell r="CG49" t="str">
            <v>&lt;5</v>
          </cell>
          <cell r="CH49" t="str">
            <v>5400</v>
          </cell>
          <cell r="CI49" t="str">
            <v>&lt;0.02</v>
          </cell>
          <cell r="CJ49" t="str">
            <v>&lt;0.5</v>
          </cell>
          <cell r="CK49" t="str">
            <v>3600</v>
          </cell>
          <cell r="CL49" t="str">
            <v>450</v>
          </cell>
          <cell r="CM49" t="str">
            <v xml:space="preserve"> - </v>
          </cell>
          <cell r="CN49" t="str">
            <v>2.8</v>
          </cell>
          <cell r="CO49" t="str">
            <v xml:space="preserve"> - </v>
          </cell>
          <cell r="CP49" t="str">
            <v>0.003</v>
          </cell>
          <cell r="CQ49" t="str">
            <v xml:space="preserve"> - </v>
          </cell>
          <cell r="CR49" t="str">
            <v>0.07</v>
          </cell>
          <cell r="CS49" t="str">
            <v xml:space="preserve"> - </v>
          </cell>
          <cell r="CT49" t="str">
            <v>&lt;0.0002</v>
          </cell>
          <cell r="CU49" t="str">
            <v>9.9</v>
          </cell>
          <cell r="CV49" t="str">
            <v>&lt;0.005</v>
          </cell>
          <cell r="CW49" t="str">
            <v xml:space="preserve"> - </v>
          </cell>
          <cell r="CX49" t="str">
            <v xml:space="preserve"> - </v>
          </cell>
          <cell r="CY49" t="str">
            <v xml:space="preserve"> - </v>
          </cell>
          <cell r="CZ49" t="str">
            <v>0.005</v>
          </cell>
          <cell r="DA49" t="str">
            <v xml:space="preserve"> - </v>
          </cell>
          <cell r="DB49" t="str">
            <v>&lt;0.001</v>
          </cell>
          <cell r="DC49" t="str">
            <v xml:space="preserve"> - </v>
          </cell>
          <cell r="DD49" t="str">
            <v>&lt;0.001</v>
          </cell>
          <cell r="DE49" t="str">
            <v xml:space="preserve"> - </v>
          </cell>
          <cell r="DF49" t="str">
            <v>0.007</v>
          </cell>
          <cell r="DG49" t="str">
            <v>400</v>
          </cell>
          <cell r="DH49" t="str">
            <v xml:space="preserve"> - </v>
          </cell>
          <cell r="DI49" t="str">
            <v>0.061</v>
          </cell>
          <cell r="DJ49" t="str">
            <v xml:space="preserve"> - </v>
          </cell>
          <cell r="DK49" t="str">
            <v>&lt;0.0001</v>
          </cell>
          <cell r="DL49" t="str">
            <v>0.02</v>
          </cell>
          <cell r="DM49" t="str">
            <v>18</v>
          </cell>
          <cell r="DN49" t="str">
            <v xml:space="preserve"> - </v>
          </cell>
          <cell r="DO49" t="str">
            <v>0.11</v>
          </cell>
          <cell r="DP49" t="str">
            <v>&lt;0.01</v>
          </cell>
          <cell r="DQ49" t="str">
            <v>&lt;0.01</v>
          </cell>
          <cell r="DR49" t="str">
            <v>&lt;0.01</v>
          </cell>
          <cell r="DS49" t="str">
            <v>&lt;0.01</v>
          </cell>
          <cell r="DT49" t="str">
            <v>&lt;0.01</v>
          </cell>
          <cell r="DU49" t="str">
            <v>&lt;0.01</v>
          </cell>
          <cell r="DV49" t="str">
            <v>&lt;0.01</v>
          </cell>
          <cell r="DW49" t="str">
            <v>&lt;0.01</v>
          </cell>
          <cell r="DX49" t="str">
            <v>&lt;0.01</v>
          </cell>
          <cell r="DY49" t="str">
            <v>&lt;0.01</v>
          </cell>
          <cell r="DZ49" t="str">
            <v>&lt;0.01</v>
          </cell>
          <cell r="EA49" t="str">
            <v>&lt;0.01</v>
          </cell>
          <cell r="EB49" t="str">
            <v>&lt;0.01</v>
          </cell>
          <cell r="EC49" t="str">
            <v>&lt;0.01</v>
          </cell>
          <cell r="ED49" t="str">
            <v>&lt;0.01</v>
          </cell>
          <cell r="EE49" t="str">
            <v>&lt;0.01</v>
          </cell>
          <cell r="EF49" t="str">
            <v>&lt;0.01</v>
          </cell>
          <cell r="EG49" t="str">
            <v>&lt;0.01</v>
          </cell>
          <cell r="EH49" t="str">
            <v>&lt;0.01</v>
          </cell>
          <cell r="EI49" t="str">
            <v>&lt;0.01</v>
          </cell>
          <cell r="EJ49" t="str">
            <v>&lt;0.01</v>
          </cell>
          <cell r="EK49" t="str">
            <v>&lt;0.01</v>
          </cell>
          <cell r="EL49" t="str">
            <v>&lt;0.0001</v>
          </cell>
          <cell r="EM49" t="str">
            <v>&lt;1</v>
          </cell>
          <cell r="EN49" t="str">
            <v>&lt;1</v>
          </cell>
          <cell r="EO49" t="str">
            <v>&lt;1</v>
          </cell>
          <cell r="EP49" t="str">
            <v>&lt;1</v>
          </cell>
          <cell r="EQ49" t="str">
            <v>&lt;1</v>
          </cell>
          <cell r="ER49" t="str">
            <v>&lt;1</v>
          </cell>
          <cell r="ES49" t="str">
            <v>&lt;0.001</v>
          </cell>
          <cell r="ET49" t="str">
            <v>&lt;1</v>
          </cell>
          <cell r="EU49" t="str">
            <v>&lt;1</v>
          </cell>
          <cell r="EV49" t="str">
            <v>&lt;1</v>
          </cell>
          <cell r="EW49" t="str">
            <v>&lt;1</v>
          </cell>
          <cell r="EX49" t="str">
            <v>&lt;1</v>
          </cell>
          <cell r="EY49" t="str">
            <v>&lt;1</v>
          </cell>
          <cell r="EZ49" t="str">
            <v>&lt;1</v>
          </cell>
          <cell r="FA49" t="str">
            <v>&lt;1</v>
          </cell>
          <cell r="FB49" t="str">
            <v>&lt;1</v>
          </cell>
          <cell r="FC49" t="str">
            <v>&lt;1</v>
          </cell>
          <cell r="FD49" t="str">
            <v>&lt;1</v>
          </cell>
          <cell r="FE49" t="str">
            <v>&lt;1</v>
          </cell>
          <cell r="FF49" t="str">
            <v>&lt;10</v>
          </cell>
          <cell r="FG49" t="str">
            <v>&lt;0.001</v>
          </cell>
          <cell r="FH49" t="str">
            <v>&lt;10</v>
          </cell>
          <cell r="FI49" t="str">
            <v>&lt;1</v>
          </cell>
          <cell r="FJ49" t="str">
            <v>&lt;10</v>
          </cell>
          <cell r="FK49" t="str">
            <v>&lt;1</v>
          </cell>
          <cell r="FL49" t="str">
            <v>&lt;1</v>
          </cell>
          <cell r="FM49" t="str">
            <v>&lt;1</v>
          </cell>
          <cell r="FN49" t="str">
            <v>&lt;1</v>
          </cell>
          <cell r="FO49" t="str">
            <v>&lt;1</v>
          </cell>
          <cell r="FP49" t="str">
            <v>&lt;1</v>
          </cell>
          <cell r="FQ49" t="str">
            <v>&lt;1</v>
          </cell>
          <cell r="FR49" t="str">
            <v>&lt;1</v>
          </cell>
          <cell r="FS49" t="str">
            <v>&lt;1</v>
          </cell>
          <cell r="FT49" t="str">
            <v>&lt;1</v>
          </cell>
          <cell r="FU49" t="str">
            <v>&lt;0.001</v>
          </cell>
          <cell r="FV49" t="str">
            <v>&lt;1</v>
          </cell>
          <cell r="FW49" t="str">
            <v>&lt;1</v>
          </cell>
          <cell r="FX49" t="str">
            <v>&lt;1</v>
          </cell>
          <cell r="FY49" t="str">
            <v>&lt;1</v>
          </cell>
          <cell r="FZ49" t="str">
            <v>&lt;1</v>
          </cell>
          <cell r="GA49" t="str">
            <v>&lt;1</v>
          </cell>
          <cell r="GB49" t="str">
            <v>&lt;1</v>
          </cell>
          <cell r="GC49" t="str">
            <v>&lt;1</v>
          </cell>
          <cell r="GD49" t="str">
            <v>&lt;1</v>
          </cell>
          <cell r="GE49" t="str">
            <v>&lt;1</v>
          </cell>
          <cell r="GF49" t="str">
            <v>&lt;1</v>
          </cell>
          <cell r="GG49" t="str">
            <v>&lt;0.001</v>
          </cell>
          <cell r="GH49" t="str">
            <v>&lt;0.02</v>
          </cell>
          <cell r="GI49" t="str">
            <v>&lt;50</v>
          </cell>
          <cell r="GJ49" t="str">
            <v>&lt;50</v>
          </cell>
          <cell r="GK49" t="str">
            <v>&lt;100</v>
          </cell>
          <cell r="GL49" t="str">
            <v>&lt;100</v>
          </cell>
          <cell r="GM49" t="str">
            <v>&lt;100</v>
          </cell>
          <cell r="GN49" t="str">
            <v>&lt;100</v>
          </cell>
          <cell r="GO49" t="str">
            <v>&lt;100</v>
          </cell>
          <cell r="GP49" t="str">
            <v>&lt;100</v>
          </cell>
          <cell r="GQ49" t="str">
            <v>&lt;50</v>
          </cell>
          <cell r="GR49" t="str">
            <v>9600</v>
          </cell>
          <cell r="GS49" t="str">
            <v>1800</v>
          </cell>
          <cell r="GT49" t="str">
            <v>&lt;0.1</v>
          </cell>
          <cell r="GU49" t="str">
            <v>&lt;0.1</v>
          </cell>
          <cell r="GV49" t="str">
            <v>&lt;0.1</v>
          </cell>
          <cell r="GW49" t="str">
            <v>&lt;0.1</v>
          </cell>
          <cell r="GX49" t="str">
            <v>&lt;0.1</v>
          </cell>
          <cell r="GY49" t="str">
            <v>&lt;0.1</v>
          </cell>
          <cell r="GZ49" t="str">
            <v>&lt;0.1</v>
          </cell>
          <cell r="HA49" t="str">
            <v>&lt;0.1</v>
          </cell>
          <cell r="HB49" t="str">
            <v>&lt;1</v>
          </cell>
          <cell r="HC49" t="str">
            <v>&lt;0.01</v>
          </cell>
          <cell r="HD49" t="str">
            <v>&lt;1</v>
          </cell>
          <cell r="HE49" t="str">
            <v>&lt;1</v>
          </cell>
          <cell r="HF49" t="str">
            <v>&lt;0.001</v>
          </cell>
          <cell r="HG49" t="str">
            <v>&lt;0.001</v>
          </cell>
          <cell r="HH49" t="str">
            <v>&lt;1</v>
          </cell>
        </row>
        <row r="50">
          <cell r="B50" t="str">
            <v>B_BTD (3)</v>
          </cell>
          <cell r="C50" t="str">
            <v>Buttonderry</v>
          </cell>
          <cell r="D50" t="str">
            <v>S20-Oc19203</v>
          </cell>
          <cell r="E50" t="str">
            <v>B_BTD_081020</v>
          </cell>
          <cell r="F50" t="str">
            <v>B_BTD</v>
          </cell>
          <cell r="H50">
            <v>44112.395833333336</v>
          </cell>
          <cell r="I50" t="str">
            <v>749921</v>
          </cell>
          <cell r="J50" t="str">
            <v>Normal</v>
          </cell>
          <cell r="K50" t="str">
            <v>&lt;0.001</v>
          </cell>
          <cell r="L50" t="str">
            <v>&lt;0.003</v>
          </cell>
          <cell r="M50" t="str">
            <v>&lt;1</v>
          </cell>
          <cell r="N50" t="str">
            <v>&lt;1</v>
          </cell>
          <cell r="O50" t="str">
            <v>&lt;1</v>
          </cell>
          <cell r="P50" t="str">
            <v>&lt;1</v>
          </cell>
          <cell r="Q50" t="str">
            <v>&lt;0.01</v>
          </cell>
          <cell r="R50" t="str">
            <v>&lt;0.01</v>
          </cell>
          <cell r="S50" t="str">
            <v>6.53</v>
          </cell>
          <cell r="T50" t="str">
            <v>714</v>
          </cell>
          <cell r="U50" t="str">
            <v>&lt;20</v>
          </cell>
          <cell r="V50" t="str">
            <v>85</v>
          </cell>
          <cell r="W50" t="str">
            <v>85</v>
          </cell>
          <cell r="X50" t="str">
            <v>&lt;10</v>
          </cell>
          <cell r="Y50" t="str">
            <v>0.19</v>
          </cell>
          <cell r="Z50" t="str">
            <v>&lt;0.02</v>
          </cell>
          <cell r="AA50" t="str">
            <v>13</v>
          </cell>
          <cell r="AB50" t="str">
            <v>&lt;1</v>
          </cell>
          <cell r="AC50" t="str">
            <v>&lt;1</v>
          </cell>
          <cell r="AD50" t="str">
            <v>&lt;1</v>
          </cell>
          <cell r="AE50" t="str">
            <v>&lt;2</v>
          </cell>
          <cell r="AF50" t="str">
            <v>&lt;1</v>
          </cell>
          <cell r="AG50" t="str">
            <v>&lt;3</v>
          </cell>
          <cell r="AN50" t="str">
            <v>&lt;0.001</v>
          </cell>
          <cell r="AO50" t="str">
            <v>&lt;50</v>
          </cell>
          <cell r="AP50" t="str">
            <v>&lt;20</v>
          </cell>
          <cell r="AQ50" t="str">
            <v>&lt;20</v>
          </cell>
          <cell r="AR50" t="str">
            <v>&lt;5</v>
          </cell>
          <cell r="AS50" t="str">
            <v>&lt;5</v>
          </cell>
          <cell r="AT50" t="str">
            <v>&lt;1</v>
          </cell>
          <cell r="AU50" t="str">
            <v>&lt;1</v>
          </cell>
          <cell r="AV50" t="str">
            <v>&lt;1</v>
          </cell>
          <cell r="AW50" t="str">
            <v>&lt;1</v>
          </cell>
          <cell r="AX50" t="str">
            <v>&lt;1</v>
          </cell>
          <cell r="AY50" t="str">
            <v>&lt;1</v>
          </cell>
          <cell r="AZ50" t="str">
            <v>&lt;1</v>
          </cell>
          <cell r="BA50" t="str">
            <v>&lt;1</v>
          </cell>
          <cell r="BB50" t="str">
            <v>&lt;1</v>
          </cell>
          <cell r="BC50" t="str">
            <v>&lt;1</v>
          </cell>
          <cell r="BD50" t="str">
            <v>&lt;1</v>
          </cell>
          <cell r="BE50" t="str">
            <v>&lt;1</v>
          </cell>
          <cell r="BF50" t="str">
            <v>&lt;1</v>
          </cell>
          <cell r="BG50" t="str">
            <v>&lt;1</v>
          </cell>
          <cell r="BH50" t="str">
            <v>&lt;1</v>
          </cell>
          <cell r="BI50" t="str">
            <v>&lt;1</v>
          </cell>
          <cell r="BJ50" t="str">
            <v>&lt;5</v>
          </cell>
          <cell r="BK50" t="str">
            <v>&lt;1</v>
          </cell>
          <cell r="BL50" t="str">
            <v>&lt;1</v>
          </cell>
          <cell r="BM50" t="str">
            <v>&lt;1</v>
          </cell>
          <cell r="BN50" t="str">
            <v>&lt;1</v>
          </cell>
          <cell r="BO50" t="str">
            <v>&lt;1</v>
          </cell>
          <cell r="BP50" t="str">
            <v>&lt;1</v>
          </cell>
          <cell r="BQ50" t="str">
            <v>&lt;1</v>
          </cell>
          <cell r="BR50" t="str">
            <v>&lt;1</v>
          </cell>
          <cell r="BS50" t="str">
            <v>&lt;1</v>
          </cell>
          <cell r="BT50" t="str">
            <v>&lt;1</v>
          </cell>
          <cell r="BU50" t="str">
            <v>&lt;1</v>
          </cell>
          <cell r="BV50" t="str">
            <v>&lt;1</v>
          </cell>
          <cell r="BW50" t="str">
            <v>&lt;1</v>
          </cell>
          <cell r="BX50" t="str">
            <v>&lt;1</v>
          </cell>
          <cell r="BY50" t="str">
            <v>&lt;1</v>
          </cell>
          <cell r="BZ50" t="str">
            <v>&lt;1</v>
          </cell>
          <cell r="CA50" t="str">
            <v>&lt;0.01</v>
          </cell>
          <cell r="CB50" t="str">
            <v>&lt;1</v>
          </cell>
          <cell r="CC50" t="str">
            <v>&lt;1</v>
          </cell>
          <cell r="CD50" t="str">
            <v>&lt;1</v>
          </cell>
          <cell r="CE50" t="str">
            <v>&lt;1</v>
          </cell>
          <cell r="CF50" t="str">
            <v>&lt;1</v>
          </cell>
          <cell r="CG50" t="str">
            <v>&lt;5</v>
          </cell>
          <cell r="CH50" t="str">
            <v>150</v>
          </cell>
          <cell r="CI50" t="str">
            <v>&lt;0.02</v>
          </cell>
          <cell r="CJ50" t="str">
            <v>&lt;0.5</v>
          </cell>
          <cell r="CK50" t="str">
            <v>89</v>
          </cell>
          <cell r="CL50" t="str">
            <v>9.3</v>
          </cell>
          <cell r="CM50" t="str">
            <v>1.1</v>
          </cell>
          <cell r="CN50">
            <v>1.1000000000000001</v>
          </cell>
          <cell r="CO50" t="str">
            <v>0.06</v>
          </cell>
          <cell r="CP50">
            <v>2E-3</v>
          </cell>
          <cell r="CQ50" t="str">
            <v>7.5</v>
          </cell>
          <cell r="CR50">
            <v>0.06</v>
          </cell>
          <cell r="CS50" t="str">
            <v>&lt;0.005</v>
          </cell>
          <cell r="CT50" t="str">
            <v>&lt;0.002</v>
          </cell>
          <cell r="CU50">
            <v>7.5</v>
          </cell>
          <cell r="CV50" t="str">
            <v>&lt;0.005</v>
          </cell>
          <cell r="CW50" t="str">
            <v>&lt;0.001</v>
          </cell>
          <cell r="CX50" t="str">
            <v>&lt;0.005</v>
          </cell>
          <cell r="CY50">
            <v>4.0000000000000001E-3</v>
          </cell>
          <cell r="CZ50">
            <v>4.0000000000000001E-3</v>
          </cell>
          <cell r="DA50" t="str">
            <v>&lt;0.001</v>
          </cell>
          <cell r="DB50" t="str">
            <v>&lt;0.001</v>
          </cell>
          <cell r="DC50">
            <v>3.0000000000000001E-3</v>
          </cell>
          <cell r="DD50">
            <v>3.0000000000000001E-3</v>
          </cell>
          <cell r="DE50">
            <v>2E-3</v>
          </cell>
          <cell r="DF50">
            <v>2E-3</v>
          </cell>
          <cell r="DG50">
            <v>9.8000000000000007</v>
          </cell>
          <cell r="DH50">
            <v>0.9</v>
          </cell>
          <cell r="DI50">
            <v>0.9</v>
          </cell>
          <cell r="DJ50" t="str">
            <v>&lt;0.0001</v>
          </cell>
          <cell r="DK50" t="str">
            <v>&lt;0.0001</v>
          </cell>
          <cell r="DL50">
            <v>0.03</v>
          </cell>
          <cell r="DM50">
            <v>6.5</v>
          </cell>
          <cell r="DN50">
            <v>1.2E-2</v>
          </cell>
          <cell r="DO50">
            <v>1.2E-2</v>
          </cell>
          <cell r="DP50" t="str">
            <v>&lt;0.01</v>
          </cell>
          <cell r="DQ50" t="str">
            <v>&lt;0.01</v>
          </cell>
          <cell r="DR50" t="str">
            <v>&lt;0.01</v>
          </cell>
          <cell r="DS50" t="str">
            <v>&lt;0.01</v>
          </cell>
          <cell r="DT50" t="str">
            <v>&lt;0.01</v>
          </cell>
          <cell r="DU50" t="str">
            <v>&lt;0.01</v>
          </cell>
          <cell r="DV50" t="str">
            <v>&lt;0.01</v>
          </cell>
          <cell r="DW50" t="str">
            <v>&lt;0.01</v>
          </cell>
          <cell r="DX50" t="str">
            <v>&lt;0.01</v>
          </cell>
          <cell r="DY50" t="str">
            <v>&lt;0.01</v>
          </cell>
          <cell r="DZ50" t="str">
            <v>&lt;0.0001</v>
          </cell>
          <cell r="EA50" t="str">
            <v>&lt;1</v>
          </cell>
          <cell r="EB50" t="str">
            <v>&lt;1</v>
          </cell>
          <cell r="EC50" t="str">
            <v>&lt;1</v>
          </cell>
          <cell r="ED50" t="str">
            <v>&lt;1</v>
          </cell>
          <cell r="EE50" t="str">
            <v>&lt;1</v>
          </cell>
          <cell r="EF50" t="str">
            <v>&lt;1</v>
          </cell>
          <cell r="EG50" t="str">
            <v>&lt;0.001</v>
          </cell>
          <cell r="EH50" t="str">
            <v>&lt;1</v>
          </cell>
          <cell r="EI50" t="str">
            <v>&lt;1</v>
          </cell>
          <cell r="EJ50" t="str">
            <v>&lt;1</v>
          </cell>
          <cell r="EK50" t="str">
            <v>&lt;1</v>
          </cell>
          <cell r="EL50" t="str">
            <v>&lt;1</v>
          </cell>
          <cell r="EM50" t="str">
            <v>&lt;1</v>
          </cell>
          <cell r="EN50" t="str">
            <v>&lt;1</v>
          </cell>
          <cell r="EO50" t="str">
            <v>&lt;1</v>
          </cell>
          <cell r="EP50" t="str">
            <v>&lt;1</v>
          </cell>
          <cell r="EQ50" t="str">
            <v>&lt;1</v>
          </cell>
          <cell r="ER50" t="str">
            <v>&lt;1</v>
          </cell>
          <cell r="ES50" t="str">
            <v>&lt;1</v>
          </cell>
          <cell r="ET50" t="str">
            <v>&lt;10</v>
          </cell>
          <cell r="EU50" t="str">
            <v>&lt;0.001</v>
          </cell>
          <cell r="EV50" t="str">
            <v>&lt;10</v>
          </cell>
          <cell r="EW50" t="str">
            <v>&lt;1</v>
          </cell>
          <cell r="EX50" t="str">
            <v>&lt;10</v>
          </cell>
          <cell r="EY50" t="str">
            <v>&lt;1</v>
          </cell>
          <cell r="EZ50" t="str">
            <v>&lt;1</v>
          </cell>
          <cell r="FA50" t="str">
            <v>&lt;1</v>
          </cell>
          <cell r="FB50" t="str">
            <v>&lt;1</v>
          </cell>
          <cell r="FC50" t="str">
            <v>&lt;1</v>
          </cell>
          <cell r="FD50" t="str">
            <v>&lt;1</v>
          </cell>
          <cell r="FE50" t="str">
            <v>&lt;1</v>
          </cell>
          <cell r="FF50" t="str">
            <v>&lt;1</v>
          </cell>
          <cell r="FG50" t="str">
            <v>&lt;1</v>
          </cell>
          <cell r="FH50" t="str">
            <v>&lt;1</v>
          </cell>
          <cell r="FI50" t="str">
            <v>&lt;0.001</v>
          </cell>
          <cell r="FJ50" t="str">
            <v>&lt;1</v>
          </cell>
          <cell r="FK50" t="str">
            <v>&lt;1</v>
          </cell>
          <cell r="FL50" t="str">
            <v>&lt;1</v>
          </cell>
          <cell r="FM50" t="str">
            <v>&lt;1</v>
          </cell>
          <cell r="FN50" t="str">
            <v>&lt;1</v>
          </cell>
          <cell r="FO50" t="str">
            <v>&lt;1</v>
          </cell>
          <cell r="FP50" t="str">
            <v>&lt;1</v>
          </cell>
          <cell r="FQ50" t="str">
            <v>&lt;1</v>
          </cell>
          <cell r="FR50" t="str">
            <v>&lt;1</v>
          </cell>
          <cell r="FS50" t="str">
            <v>&lt;1</v>
          </cell>
          <cell r="FT50" t="str">
            <v>&lt;1</v>
          </cell>
          <cell r="FU50" t="str">
            <v>&lt;0.001</v>
          </cell>
          <cell r="GH50" t="str">
            <v>&lt;0.02</v>
          </cell>
          <cell r="GI50" t="str">
            <v>&lt;50</v>
          </cell>
          <cell r="GJ50" t="str">
            <v>60</v>
          </cell>
          <cell r="GK50" t="str">
            <v>100</v>
          </cell>
          <cell r="GL50" t="str">
            <v>100</v>
          </cell>
          <cell r="GM50" t="str">
            <v>&lt;100</v>
          </cell>
          <cell r="GN50" t="str">
            <v>&lt;100</v>
          </cell>
          <cell r="GO50" t="str">
            <v>100</v>
          </cell>
          <cell r="GP50" t="str">
            <v>160</v>
          </cell>
          <cell r="GQ50" t="str">
            <v>60</v>
          </cell>
          <cell r="GR50" t="str">
            <v>410</v>
          </cell>
          <cell r="GS50" t="str">
            <v>5.2</v>
          </cell>
          <cell r="GT50" t="str">
            <v>&lt;0.1</v>
          </cell>
          <cell r="GU50" t="str">
            <v>&lt;0.1</v>
          </cell>
          <cell r="GV50" t="str">
            <v>&lt;0.1</v>
          </cell>
          <cell r="GW50" t="str">
            <v>&lt;0.1</v>
          </cell>
          <cell r="GX50" t="str">
            <v>&lt;0.1</v>
          </cell>
          <cell r="GY50" t="str">
            <v>&lt;0.1</v>
          </cell>
          <cell r="GZ50" t="str">
            <v>&lt;0.1</v>
          </cell>
          <cell r="HA50" t="str">
            <v>&lt;0.1</v>
          </cell>
          <cell r="HB50" t="str">
            <v>&lt;1</v>
          </cell>
          <cell r="HC50" t="str">
            <v>&lt;0.01</v>
          </cell>
          <cell r="HD50" t="str">
            <v>&lt;1</v>
          </cell>
          <cell r="HE50" t="str">
            <v>&lt;1</v>
          </cell>
          <cell r="HF50" t="str">
            <v>0.004</v>
          </cell>
          <cell r="HG50" t="str">
            <v>&lt;0.001</v>
          </cell>
          <cell r="HH50" t="str">
            <v>&lt;1</v>
          </cell>
        </row>
        <row r="51">
          <cell r="B51" t="e">
            <v>#N/A</v>
          </cell>
          <cell r="C51" t="str">
            <v>Buttonderry</v>
          </cell>
          <cell r="D51" t="str">
            <v>S20-Oc23294</v>
          </cell>
          <cell r="E51" t="str">
            <v>B_DUPBT1_121020</v>
          </cell>
          <cell r="H51">
            <v>44116</v>
          </cell>
          <cell r="I51" t="str">
            <v>750289</v>
          </cell>
          <cell r="J51" t="str">
            <v>Normal</v>
          </cell>
          <cell r="K51" t="str">
            <v>&lt;0.001</v>
          </cell>
          <cell r="L51" t="str">
            <v>&lt;0.003</v>
          </cell>
          <cell r="M51" t="str">
            <v>&lt;1</v>
          </cell>
          <cell r="N51" t="str">
            <v>&lt;1</v>
          </cell>
          <cell r="O51" t="str">
            <v>&lt;1</v>
          </cell>
          <cell r="P51" t="str">
            <v>&lt;1</v>
          </cell>
          <cell r="Q51" t="str">
            <v>&lt;0.01</v>
          </cell>
          <cell r="R51" t="str">
            <v>&lt;0.01</v>
          </cell>
          <cell r="S51" t="str">
            <v xml:space="preserve"> - </v>
          </cell>
          <cell r="T51" t="str">
            <v xml:space="preserve"> - </v>
          </cell>
          <cell r="U51" t="str">
            <v>&lt;20</v>
          </cell>
          <cell r="V51" t="str">
            <v>230</v>
          </cell>
          <cell r="W51" t="str">
            <v>230</v>
          </cell>
          <cell r="X51" t="str">
            <v>&lt;10</v>
          </cell>
          <cell r="Y51" t="str">
            <v>0.07</v>
          </cell>
          <cell r="Z51" t="str">
            <v>&lt;0.02</v>
          </cell>
          <cell r="AA51" t="str">
            <v>7.9</v>
          </cell>
          <cell r="AB51" t="str">
            <v>&lt;1</v>
          </cell>
          <cell r="AC51" t="str">
            <v>&lt;1</v>
          </cell>
          <cell r="AD51" t="str">
            <v>&lt;1</v>
          </cell>
          <cell r="AE51" t="str">
            <v>&lt;2</v>
          </cell>
          <cell r="AF51" t="str">
            <v>&lt;1</v>
          </cell>
          <cell r="AG51" t="str">
            <v>&lt;3</v>
          </cell>
          <cell r="AH51" t="str">
            <v xml:space="preserve"> - </v>
          </cell>
          <cell r="AI51" t="str">
            <v xml:space="preserve"> - </v>
          </cell>
          <cell r="AJ51" t="str">
            <v xml:space="preserve"> - </v>
          </cell>
          <cell r="AK51" t="str">
            <v xml:space="preserve"> - </v>
          </cell>
          <cell r="AL51" t="str">
            <v xml:space="preserve"> - </v>
          </cell>
          <cell r="AM51" t="str">
            <v xml:space="preserve"> - </v>
          </cell>
          <cell r="AN51" t="str">
            <v>&lt;0.001</v>
          </cell>
          <cell r="AO51" t="str">
            <v>&lt;50</v>
          </cell>
          <cell r="AP51" t="str">
            <v>&lt;20</v>
          </cell>
          <cell r="AQ51" t="str">
            <v>&lt;20</v>
          </cell>
          <cell r="AR51" t="str">
            <v>&lt;5</v>
          </cell>
          <cell r="AS51" t="str">
            <v>&lt;5</v>
          </cell>
          <cell r="AT51" t="str">
            <v>&lt;1</v>
          </cell>
          <cell r="AU51" t="str">
            <v>&lt;1</v>
          </cell>
          <cell r="AV51" t="str">
            <v>&lt;1</v>
          </cell>
          <cell r="AW51" t="str">
            <v>&lt;1</v>
          </cell>
          <cell r="AX51" t="str">
            <v>&lt;1</v>
          </cell>
          <cell r="AY51" t="str">
            <v>&lt;1</v>
          </cell>
          <cell r="AZ51" t="str">
            <v>&lt;1</v>
          </cell>
          <cell r="BA51" t="str">
            <v>&lt;1</v>
          </cell>
          <cell r="BB51" t="str">
            <v>&lt;1</v>
          </cell>
          <cell r="BC51" t="str">
            <v>&lt;1</v>
          </cell>
          <cell r="BD51" t="str">
            <v>&lt;1</v>
          </cell>
          <cell r="BE51" t="str">
            <v>&lt;1</v>
          </cell>
          <cell r="BF51" t="str">
            <v>&lt;1</v>
          </cell>
          <cell r="BG51" t="str">
            <v>&lt;1</v>
          </cell>
          <cell r="BH51" t="str">
            <v>&lt;1</v>
          </cell>
          <cell r="BI51" t="str">
            <v>&lt;1</v>
          </cell>
          <cell r="BJ51" t="str">
            <v>&lt;5</v>
          </cell>
          <cell r="BK51" t="str">
            <v>&lt;1</v>
          </cell>
          <cell r="BL51" t="str">
            <v>&lt;1</v>
          </cell>
          <cell r="BM51" t="str">
            <v>&lt;1</v>
          </cell>
          <cell r="BN51" t="str">
            <v>&lt;1</v>
          </cell>
          <cell r="BO51" t="str">
            <v>&lt;1</v>
          </cell>
          <cell r="BP51" t="str">
            <v>&lt;1</v>
          </cell>
          <cell r="BQ51" t="str">
            <v>&lt;1</v>
          </cell>
          <cell r="BR51" t="str">
            <v>&lt;1</v>
          </cell>
          <cell r="BS51" t="str">
            <v>&lt;1</v>
          </cell>
          <cell r="BT51" t="str">
            <v>&lt;1</v>
          </cell>
          <cell r="BU51" t="str">
            <v>&lt;1</v>
          </cell>
          <cell r="BV51" t="str">
            <v>&lt;1</v>
          </cell>
          <cell r="BW51" t="str">
            <v>&lt;1</v>
          </cell>
          <cell r="BX51" t="str">
            <v>&lt;1</v>
          </cell>
          <cell r="BY51" t="str">
            <v>&lt;1</v>
          </cell>
          <cell r="BZ51" t="str">
            <v>&lt;1</v>
          </cell>
          <cell r="CA51" t="str">
            <v>&lt;0.01</v>
          </cell>
          <cell r="CB51" t="str">
            <v>&lt;1</v>
          </cell>
          <cell r="CC51" t="str">
            <v>&lt;1</v>
          </cell>
          <cell r="CD51" t="str">
            <v>&lt;1</v>
          </cell>
          <cell r="CE51" t="str">
            <v>&lt;1</v>
          </cell>
          <cell r="CF51" t="str">
            <v>&lt;1</v>
          </cell>
          <cell r="CG51" t="str">
            <v>&lt;5</v>
          </cell>
          <cell r="CH51" t="str">
            <v>3700</v>
          </cell>
          <cell r="CI51" t="str">
            <v>&lt;0.02</v>
          </cell>
          <cell r="CJ51" t="str">
            <v>&lt;0.5</v>
          </cell>
          <cell r="CK51" t="str">
            <v>2100</v>
          </cell>
          <cell r="CL51" t="str">
            <v>530</v>
          </cell>
          <cell r="CM51" t="str">
            <v xml:space="preserve"> - </v>
          </cell>
          <cell r="CN51" t="str">
            <v>&lt;0.05</v>
          </cell>
          <cell r="CO51" t="str">
            <v xml:space="preserve"> - </v>
          </cell>
          <cell r="CP51" t="str">
            <v>&lt;0.001</v>
          </cell>
          <cell r="CQ51" t="str">
            <v xml:space="preserve"> - </v>
          </cell>
          <cell r="CR51" t="str">
            <v>0.02</v>
          </cell>
          <cell r="CS51" t="str">
            <v xml:space="preserve"> - </v>
          </cell>
          <cell r="CT51" t="str">
            <v>&lt;0.0002</v>
          </cell>
          <cell r="CU51" t="str">
            <v>33</v>
          </cell>
          <cell r="CV51" t="str">
            <v>&lt;0.005</v>
          </cell>
          <cell r="CW51" t="str">
            <v xml:space="preserve"> - </v>
          </cell>
          <cell r="CX51" t="str">
            <v xml:space="preserve"> - </v>
          </cell>
          <cell r="CY51" t="str">
            <v xml:space="preserve"> - </v>
          </cell>
          <cell r="CZ51" t="str">
            <v>0.014</v>
          </cell>
          <cell r="DA51" t="str">
            <v xml:space="preserve"> - </v>
          </cell>
          <cell r="DB51" t="str">
            <v>&lt;0.001</v>
          </cell>
          <cell r="DC51" t="str">
            <v xml:space="preserve"> - </v>
          </cell>
          <cell r="DD51" t="str">
            <v>&lt;0.001</v>
          </cell>
          <cell r="DE51" t="str">
            <v xml:space="preserve"> - </v>
          </cell>
          <cell r="DF51" t="str">
            <v>&lt;0.001</v>
          </cell>
          <cell r="DG51" t="str">
            <v>210</v>
          </cell>
          <cell r="DH51" t="str">
            <v xml:space="preserve"> - </v>
          </cell>
          <cell r="DI51" t="str">
            <v>1.6</v>
          </cell>
          <cell r="DJ51" t="str">
            <v xml:space="preserve"> - </v>
          </cell>
          <cell r="DK51" t="str">
            <v>&lt;0.0001</v>
          </cell>
          <cell r="DL51" t="str">
            <v>0.03</v>
          </cell>
          <cell r="DM51" t="str">
            <v>10</v>
          </cell>
          <cell r="DN51" t="str">
            <v xml:space="preserve"> - </v>
          </cell>
          <cell r="DO51" t="str">
            <v>0.007</v>
          </cell>
          <cell r="DP51" t="str">
            <v>&lt;0.01</v>
          </cell>
          <cell r="DQ51" t="str">
            <v>&lt;0.01</v>
          </cell>
          <cell r="DR51" t="str">
            <v>&lt;0.01</v>
          </cell>
          <cell r="DS51" t="str">
            <v>&lt;0.01</v>
          </cell>
          <cell r="DT51" t="str">
            <v>&lt;0.01</v>
          </cell>
          <cell r="DU51" t="str">
            <v>&lt;0.01</v>
          </cell>
          <cell r="DV51" t="str">
            <v>&lt;0.01</v>
          </cell>
          <cell r="DW51" t="str">
            <v>&lt;0.01</v>
          </cell>
          <cell r="DX51" t="str">
            <v>&lt;0.01</v>
          </cell>
          <cell r="DY51" t="str">
            <v>&lt;0.01</v>
          </cell>
          <cell r="DZ51" t="str">
            <v>&lt;0.01</v>
          </cell>
          <cell r="EA51" t="str">
            <v>&lt;0.01</v>
          </cell>
          <cell r="EB51" t="str">
            <v>&lt;0.01</v>
          </cell>
          <cell r="EC51" t="str">
            <v>&lt;0.01</v>
          </cell>
          <cell r="ED51" t="str">
            <v>&lt;0.01</v>
          </cell>
          <cell r="EE51" t="str">
            <v>&lt;0.01</v>
          </cell>
          <cell r="EF51" t="str">
            <v>&lt;0.01</v>
          </cell>
          <cell r="EG51" t="str">
            <v>&lt;0.01</v>
          </cell>
          <cell r="EH51" t="str">
            <v>&lt;0.01</v>
          </cell>
          <cell r="EI51" t="str">
            <v>&lt;0.01</v>
          </cell>
          <cell r="EJ51" t="str">
            <v>&lt;0.01</v>
          </cell>
          <cell r="EK51" t="str">
            <v>&lt;0.01</v>
          </cell>
          <cell r="EL51" t="str">
            <v>&lt;0.0001</v>
          </cell>
          <cell r="EM51" t="str">
            <v>&lt;1</v>
          </cell>
          <cell r="EN51" t="str">
            <v>&lt;1</v>
          </cell>
          <cell r="EO51" t="str">
            <v>&lt;1</v>
          </cell>
          <cell r="EP51" t="str">
            <v>&lt;1</v>
          </cell>
          <cell r="EQ51" t="str">
            <v>&lt;1</v>
          </cell>
          <cell r="ER51" t="str">
            <v>&lt;1</v>
          </cell>
          <cell r="ES51" t="str">
            <v>&lt;0.001</v>
          </cell>
          <cell r="ET51" t="str">
            <v>&lt;1</v>
          </cell>
          <cell r="EU51" t="str">
            <v>&lt;1</v>
          </cell>
          <cell r="EV51" t="str">
            <v>&lt;1</v>
          </cell>
          <cell r="EW51" t="str">
            <v>&lt;1</v>
          </cell>
          <cell r="EX51" t="str">
            <v>&lt;1</v>
          </cell>
          <cell r="EY51" t="str">
            <v>&lt;1</v>
          </cell>
          <cell r="EZ51" t="str">
            <v>&lt;1</v>
          </cell>
          <cell r="FA51" t="str">
            <v>&lt;1</v>
          </cell>
          <cell r="FB51" t="str">
            <v>&lt;1</v>
          </cell>
          <cell r="FC51" t="str">
            <v>&lt;1</v>
          </cell>
          <cell r="FD51" t="str">
            <v>&lt;1</v>
          </cell>
          <cell r="FE51" t="str">
            <v>&lt;1</v>
          </cell>
          <cell r="FF51" t="str">
            <v>&lt;10</v>
          </cell>
          <cell r="FG51" t="str">
            <v>&lt;0.001</v>
          </cell>
          <cell r="FH51" t="str">
            <v>&lt;10</v>
          </cell>
          <cell r="FI51" t="str">
            <v>&lt;1</v>
          </cell>
          <cell r="FJ51" t="str">
            <v>&lt;10</v>
          </cell>
          <cell r="FK51" t="str">
            <v>&lt;1</v>
          </cell>
          <cell r="FL51" t="str">
            <v>&lt;1</v>
          </cell>
          <cell r="FM51" t="str">
            <v>&lt;1</v>
          </cell>
          <cell r="FN51" t="str">
            <v>&lt;1</v>
          </cell>
          <cell r="FO51" t="str">
            <v>&lt;1</v>
          </cell>
          <cell r="FP51" t="str">
            <v>&lt;1</v>
          </cell>
          <cell r="FQ51" t="str">
            <v>&lt;1</v>
          </cell>
          <cell r="FR51" t="str">
            <v>&lt;1</v>
          </cell>
          <cell r="FS51" t="str">
            <v>&lt;1</v>
          </cell>
          <cell r="FT51" t="str">
            <v>&lt;1</v>
          </cell>
          <cell r="FU51" t="str">
            <v>&lt;0.001</v>
          </cell>
          <cell r="FV51" t="str">
            <v>&lt;1</v>
          </cell>
          <cell r="FW51" t="str">
            <v>&lt;1</v>
          </cell>
          <cell r="FX51" t="str">
            <v>&lt;1</v>
          </cell>
          <cell r="FY51" t="str">
            <v>&lt;1</v>
          </cell>
          <cell r="FZ51" t="str">
            <v>&lt;1</v>
          </cell>
          <cell r="GA51" t="str">
            <v>&lt;1</v>
          </cell>
          <cell r="GB51" t="str">
            <v>&lt;1</v>
          </cell>
          <cell r="GC51" t="str">
            <v>&lt;1</v>
          </cell>
          <cell r="GD51" t="str">
            <v>&lt;1</v>
          </cell>
          <cell r="GE51" t="str">
            <v>&lt;1</v>
          </cell>
          <cell r="GF51" t="str">
            <v>&lt;1</v>
          </cell>
          <cell r="GG51" t="str">
            <v>&lt;0.001</v>
          </cell>
          <cell r="GH51" t="str">
            <v>&lt;0.02</v>
          </cell>
          <cell r="GI51" t="str">
            <v>&lt;50</v>
          </cell>
          <cell r="GJ51" t="str">
            <v>&lt;50</v>
          </cell>
          <cell r="GK51" t="str">
            <v>&lt;100</v>
          </cell>
          <cell r="GL51" t="str">
            <v>&lt;100</v>
          </cell>
          <cell r="GM51" t="str">
            <v>&lt;100</v>
          </cell>
          <cell r="GN51" t="str">
            <v>&lt;100</v>
          </cell>
          <cell r="GO51" t="str">
            <v>&lt;100</v>
          </cell>
          <cell r="GP51" t="str">
            <v>&lt;100</v>
          </cell>
          <cell r="GQ51" t="str">
            <v>&lt;50</v>
          </cell>
          <cell r="GR51" t="str">
            <v>7000</v>
          </cell>
          <cell r="GS51" t="str">
            <v>270</v>
          </cell>
          <cell r="GT51" t="str">
            <v>&lt;0.1</v>
          </cell>
          <cell r="GU51" t="str">
            <v>&lt;0.1</v>
          </cell>
          <cell r="GV51" t="str">
            <v>&lt;0.1</v>
          </cell>
          <cell r="GW51" t="str">
            <v>&lt;0.1</v>
          </cell>
          <cell r="GX51" t="str">
            <v>&lt;0.1</v>
          </cell>
          <cell r="GY51" t="str">
            <v>&lt;0.1</v>
          </cell>
          <cell r="GZ51" t="str">
            <v>&lt;0.1</v>
          </cell>
          <cell r="HA51" t="str">
            <v>&lt;0.1</v>
          </cell>
          <cell r="HB51" t="str">
            <v>&lt;1</v>
          </cell>
          <cell r="HC51" t="str">
            <v>&lt;0.01</v>
          </cell>
          <cell r="HD51" t="str">
            <v>&lt;1</v>
          </cell>
          <cell r="HE51" t="str">
            <v>&lt;1</v>
          </cell>
          <cell r="HF51" t="str">
            <v>&lt;0.001</v>
          </cell>
          <cell r="HG51" t="str">
            <v>&lt;0.001</v>
          </cell>
          <cell r="HH51" t="str">
            <v>&lt;1</v>
          </cell>
        </row>
        <row r="52">
          <cell r="B52" t="str">
            <v>B_102S (23)</v>
          </cell>
          <cell r="C52" t="str">
            <v>Buttonderry</v>
          </cell>
          <cell r="D52" t="str">
            <v>S20-Oc25709</v>
          </cell>
          <cell r="E52" t="str">
            <v>B_DUPBT2_141020</v>
          </cell>
          <cell r="F52" t="str">
            <v>B_102S</v>
          </cell>
          <cell r="H52">
            <v>44118</v>
          </cell>
          <cell r="I52" t="str">
            <v>750626</v>
          </cell>
          <cell r="J52" t="str">
            <v>Field_D</v>
          </cell>
          <cell r="K52" t="str">
            <v>&lt;0.001</v>
          </cell>
          <cell r="L52" t="str">
            <v>&lt;0.003</v>
          </cell>
          <cell r="M52" t="str">
            <v>&lt;1</v>
          </cell>
          <cell r="N52" t="str">
            <v>&lt;1</v>
          </cell>
          <cell r="O52" t="str">
            <v>&lt;1</v>
          </cell>
          <cell r="P52" t="str">
            <v>&lt;1</v>
          </cell>
          <cell r="Q52" t="str">
            <v>&lt;0.01</v>
          </cell>
          <cell r="R52" t="str">
            <v>&lt;0.01</v>
          </cell>
          <cell r="S52" t="str">
            <v xml:space="preserve"> - </v>
          </cell>
          <cell r="T52" t="str">
            <v xml:space="preserve"> - </v>
          </cell>
          <cell r="U52" t="str">
            <v>&lt;20</v>
          </cell>
          <cell r="V52" t="str">
            <v>&lt;20</v>
          </cell>
          <cell r="W52" t="str">
            <v>&lt;20</v>
          </cell>
          <cell r="X52" t="str">
            <v>&lt;10</v>
          </cell>
          <cell r="Y52" t="str">
            <v>0.06</v>
          </cell>
          <cell r="Z52" t="str">
            <v>&lt;0.02</v>
          </cell>
          <cell r="AA52" t="str">
            <v>24</v>
          </cell>
          <cell r="AB52" t="str">
            <v>&lt;1</v>
          </cell>
          <cell r="AC52" t="str">
            <v>&lt;1</v>
          </cell>
          <cell r="AD52" t="str">
            <v>&lt;1</v>
          </cell>
          <cell r="AE52" t="str">
            <v>&lt;2</v>
          </cell>
          <cell r="AF52" t="str">
            <v>&lt;1</v>
          </cell>
          <cell r="AG52" t="str">
            <v>&lt;3</v>
          </cell>
          <cell r="AH52" t="str">
            <v xml:space="preserve"> - </v>
          </cell>
          <cell r="AI52" t="str">
            <v xml:space="preserve"> - </v>
          </cell>
          <cell r="AJ52" t="str">
            <v xml:space="preserve"> - </v>
          </cell>
          <cell r="AK52" t="str">
            <v xml:space="preserve"> - </v>
          </cell>
          <cell r="AL52" t="str">
            <v xml:space="preserve"> - </v>
          </cell>
          <cell r="AM52" t="str">
            <v xml:space="preserve"> - </v>
          </cell>
          <cell r="AN52" t="str">
            <v>&lt;0.001</v>
          </cell>
          <cell r="AO52" t="str">
            <v>&lt;50</v>
          </cell>
          <cell r="AP52" t="str">
            <v>&lt;20</v>
          </cell>
          <cell r="AQ52" t="str">
            <v>&lt;20</v>
          </cell>
          <cell r="AR52" t="str">
            <v>&lt;5</v>
          </cell>
          <cell r="AS52" t="str">
            <v>&lt;5</v>
          </cell>
          <cell r="AT52" t="str">
            <v>&lt;1</v>
          </cell>
          <cell r="AU52" t="str">
            <v>&lt;1</v>
          </cell>
          <cell r="AV52" t="str">
            <v>&lt;1</v>
          </cell>
          <cell r="AW52" t="str">
            <v>&lt;1</v>
          </cell>
          <cell r="AX52" t="str">
            <v>&lt;1</v>
          </cell>
          <cell r="AY52" t="str">
            <v>&lt;1</v>
          </cell>
          <cell r="AZ52" t="str">
            <v>&lt;1</v>
          </cell>
          <cell r="BA52" t="str">
            <v>&lt;1</v>
          </cell>
          <cell r="BB52" t="str">
            <v>&lt;1</v>
          </cell>
          <cell r="BC52" t="str">
            <v>&lt;1</v>
          </cell>
          <cell r="BD52" t="str">
            <v>&lt;1</v>
          </cell>
          <cell r="BE52" t="str">
            <v>&lt;1</v>
          </cell>
          <cell r="BF52" t="str">
            <v>&lt;1</v>
          </cell>
          <cell r="BG52" t="str">
            <v>&lt;1</v>
          </cell>
          <cell r="BH52" t="str">
            <v>&lt;1</v>
          </cell>
          <cell r="BI52" t="str">
            <v>&lt;1</v>
          </cell>
          <cell r="BJ52" t="str">
            <v>&lt;5</v>
          </cell>
          <cell r="BK52" t="str">
            <v>&lt;1</v>
          </cell>
          <cell r="BL52" t="str">
            <v>&lt;1</v>
          </cell>
          <cell r="BM52" t="str">
            <v>&lt;1</v>
          </cell>
          <cell r="BN52" t="str">
            <v>&lt;1</v>
          </cell>
          <cell r="BO52" t="str">
            <v>&lt;1</v>
          </cell>
          <cell r="BP52" t="str">
            <v>&lt;1</v>
          </cell>
          <cell r="BQ52" t="str">
            <v>&lt;1</v>
          </cell>
          <cell r="BR52" t="str">
            <v>&lt;1</v>
          </cell>
          <cell r="BS52" t="str">
            <v>&lt;1</v>
          </cell>
          <cell r="BT52" t="str">
            <v>&lt;1</v>
          </cell>
          <cell r="BU52" t="str">
            <v>&lt;1</v>
          </cell>
          <cell r="BV52" t="str">
            <v>&lt;1</v>
          </cell>
          <cell r="BW52" t="str">
            <v>&lt;1</v>
          </cell>
          <cell r="BX52" t="str">
            <v>&lt;1</v>
          </cell>
          <cell r="BY52" t="str">
            <v>&lt;1</v>
          </cell>
          <cell r="BZ52" t="str">
            <v>&lt;1</v>
          </cell>
          <cell r="CA52" t="str">
            <v>&lt;0.01</v>
          </cell>
          <cell r="CB52" t="str">
            <v>&lt;1</v>
          </cell>
          <cell r="CC52" t="str">
            <v>&lt;1</v>
          </cell>
          <cell r="CD52" t="str">
            <v>&lt;1</v>
          </cell>
          <cell r="CE52" t="str">
            <v>&lt;1</v>
          </cell>
          <cell r="CF52" t="str">
            <v>&lt;1</v>
          </cell>
          <cell r="CG52" t="str">
            <v>&lt;5</v>
          </cell>
          <cell r="CH52" t="str">
            <v>2000</v>
          </cell>
          <cell r="CI52" t="str">
            <v>&lt;0.02</v>
          </cell>
          <cell r="CJ52" t="str">
            <v>&lt;0.5</v>
          </cell>
          <cell r="CK52" t="str">
            <v>1300</v>
          </cell>
          <cell r="CL52" t="str">
            <v>490</v>
          </cell>
          <cell r="CM52" t="str">
            <v xml:space="preserve"> - </v>
          </cell>
          <cell r="CN52" t="str">
            <v>0.23</v>
          </cell>
          <cell r="CO52" t="str">
            <v xml:space="preserve"> - </v>
          </cell>
          <cell r="CP52" t="str">
            <v>&lt;0.001</v>
          </cell>
          <cell r="CQ52" t="str">
            <v xml:space="preserve"> - </v>
          </cell>
          <cell r="CR52" t="str">
            <v>0.03</v>
          </cell>
          <cell r="CS52" t="str">
            <v xml:space="preserve"> - </v>
          </cell>
          <cell r="CT52" t="str">
            <v>&lt;0.0002</v>
          </cell>
          <cell r="CU52" t="str">
            <v>&lt;5</v>
          </cell>
          <cell r="CV52" t="str">
            <v>&lt;0.005</v>
          </cell>
          <cell r="CW52" t="str">
            <v xml:space="preserve"> - </v>
          </cell>
          <cell r="CX52" t="str">
            <v xml:space="preserve"> - </v>
          </cell>
          <cell r="CY52" t="str">
            <v xml:space="preserve"> - </v>
          </cell>
          <cell r="CZ52" t="str">
            <v>0.037</v>
          </cell>
          <cell r="DA52" t="str">
            <v xml:space="preserve"> - </v>
          </cell>
          <cell r="DB52" t="str">
            <v>&lt;0.001</v>
          </cell>
          <cell r="DC52" t="str">
            <v xml:space="preserve"> - </v>
          </cell>
          <cell r="DD52" t="str">
            <v>0.001</v>
          </cell>
          <cell r="DE52" t="str">
            <v xml:space="preserve"> - </v>
          </cell>
          <cell r="DF52" t="str">
            <v>&lt;0.001</v>
          </cell>
          <cell r="DG52" t="str">
            <v>100</v>
          </cell>
          <cell r="DH52" t="str">
            <v xml:space="preserve"> - </v>
          </cell>
          <cell r="DI52" t="str">
            <v>1.2</v>
          </cell>
          <cell r="DJ52" t="str">
            <v xml:space="preserve"> - </v>
          </cell>
          <cell r="DK52" t="str">
            <v>&lt;0.0001</v>
          </cell>
          <cell r="DL52" t="str">
            <v>0.12</v>
          </cell>
          <cell r="DM52" t="str">
            <v>&lt;5</v>
          </cell>
          <cell r="DN52" t="str">
            <v xml:space="preserve"> - </v>
          </cell>
          <cell r="DO52" t="str">
            <v>0.062</v>
          </cell>
          <cell r="DP52" t="str">
            <v>&lt;0.01</v>
          </cell>
          <cell r="DQ52" t="str">
            <v>&lt;0.01</v>
          </cell>
          <cell r="DR52" t="str">
            <v>&lt;0.01</v>
          </cell>
          <cell r="DS52" t="str">
            <v>&lt;0.01</v>
          </cell>
          <cell r="DT52" t="str">
            <v>&lt;0.01</v>
          </cell>
          <cell r="DU52" t="str">
            <v>&lt;0.01</v>
          </cell>
          <cell r="DV52" t="str">
            <v>&lt;0.01</v>
          </cell>
          <cell r="DW52" t="str">
            <v>&lt;0.01</v>
          </cell>
          <cell r="DX52" t="str">
            <v>&lt;0.01</v>
          </cell>
          <cell r="DY52" t="str">
            <v>&lt;0.01</v>
          </cell>
          <cell r="DZ52" t="str">
            <v>&lt;0.01</v>
          </cell>
          <cell r="EA52" t="str">
            <v>&lt;0.01</v>
          </cell>
          <cell r="EB52" t="str">
            <v>&lt;0.01</v>
          </cell>
          <cell r="EC52" t="str">
            <v>&lt;0.01</v>
          </cell>
          <cell r="ED52" t="str">
            <v>&lt;0.01</v>
          </cell>
          <cell r="EE52" t="str">
            <v>&lt;0.01</v>
          </cell>
          <cell r="EF52" t="str">
            <v>&lt;0.01</v>
          </cell>
          <cell r="EG52" t="str">
            <v>&lt;0.01</v>
          </cell>
          <cell r="EH52" t="str">
            <v>&lt;0.01</v>
          </cell>
          <cell r="EI52" t="str">
            <v>&lt;0.01</v>
          </cell>
          <cell r="EJ52" t="str">
            <v>&lt;0.01</v>
          </cell>
          <cell r="EK52" t="str">
            <v>&lt;0.01</v>
          </cell>
          <cell r="EL52" t="str">
            <v>&lt;0.0001</v>
          </cell>
          <cell r="EM52" t="str">
            <v>&lt;1</v>
          </cell>
          <cell r="EN52" t="str">
            <v>&lt;1</v>
          </cell>
          <cell r="EO52" t="str">
            <v>&lt;1</v>
          </cell>
          <cell r="EP52" t="str">
            <v>&lt;1</v>
          </cell>
          <cell r="EQ52" t="str">
            <v>&lt;1</v>
          </cell>
          <cell r="ER52" t="str">
            <v>&lt;1</v>
          </cell>
          <cell r="ES52" t="str">
            <v>&lt;0.001</v>
          </cell>
          <cell r="ET52" t="str">
            <v>&lt;1</v>
          </cell>
          <cell r="EU52" t="str">
            <v>&lt;1</v>
          </cell>
          <cell r="EV52" t="str">
            <v>&lt;1</v>
          </cell>
          <cell r="EW52" t="str">
            <v>&lt;1</v>
          </cell>
          <cell r="EX52" t="str">
            <v>&lt;1</v>
          </cell>
          <cell r="EY52" t="str">
            <v>&lt;1</v>
          </cell>
          <cell r="EZ52" t="str">
            <v>&lt;1</v>
          </cell>
          <cell r="FA52" t="str">
            <v>&lt;1</v>
          </cell>
          <cell r="FB52" t="str">
            <v>&lt;1</v>
          </cell>
          <cell r="FC52" t="str">
            <v>&lt;1</v>
          </cell>
          <cell r="FD52" t="str">
            <v>&lt;1</v>
          </cell>
          <cell r="FE52" t="str">
            <v>&lt;1</v>
          </cell>
          <cell r="FF52" t="str">
            <v>&lt;10</v>
          </cell>
          <cell r="FG52" t="str">
            <v>&lt;0.001</v>
          </cell>
          <cell r="FH52" t="str">
            <v>&lt;10</v>
          </cell>
          <cell r="FI52" t="str">
            <v>&lt;1</v>
          </cell>
          <cell r="FJ52" t="str">
            <v>&lt;10</v>
          </cell>
          <cell r="FK52" t="str">
            <v>&lt;1</v>
          </cell>
          <cell r="FL52" t="str">
            <v>&lt;1</v>
          </cell>
          <cell r="FM52" t="str">
            <v>&lt;1</v>
          </cell>
          <cell r="FN52" t="str">
            <v>&lt;1</v>
          </cell>
          <cell r="FO52" t="str">
            <v>&lt;1</v>
          </cell>
          <cell r="FP52" t="str">
            <v>&lt;1</v>
          </cell>
          <cell r="FQ52" t="str">
            <v>&lt;1</v>
          </cell>
          <cell r="FR52" t="str">
            <v>&lt;1</v>
          </cell>
          <cell r="FS52" t="str">
            <v>&lt;1</v>
          </cell>
          <cell r="FT52" t="str">
            <v>&lt;1</v>
          </cell>
          <cell r="FU52" t="str">
            <v>&lt;0.001</v>
          </cell>
          <cell r="FV52" t="str">
            <v>&lt;1</v>
          </cell>
          <cell r="FW52" t="str">
            <v>&lt;1</v>
          </cell>
          <cell r="FX52" t="str">
            <v>&lt;1</v>
          </cell>
          <cell r="FY52" t="str">
            <v>&lt;1</v>
          </cell>
          <cell r="FZ52" t="str">
            <v>&lt;1</v>
          </cell>
          <cell r="GA52" t="str">
            <v>&lt;1</v>
          </cell>
          <cell r="GB52" t="str">
            <v>&lt;1</v>
          </cell>
          <cell r="GC52" t="str">
            <v>&lt;1</v>
          </cell>
          <cell r="GD52" t="str">
            <v>&lt;1</v>
          </cell>
          <cell r="GE52" t="str">
            <v>&lt;1</v>
          </cell>
          <cell r="GF52" t="str">
            <v>&lt;1</v>
          </cell>
          <cell r="GG52" t="str">
            <v>&lt;0.001</v>
          </cell>
          <cell r="GH52" t="str">
            <v>&lt;0.02</v>
          </cell>
          <cell r="GI52" t="str">
            <v>150</v>
          </cell>
          <cell r="GJ52" t="str">
            <v>&lt;50</v>
          </cell>
          <cell r="GK52" t="str">
            <v>&lt;100</v>
          </cell>
          <cell r="GL52" t="str">
            <v>100</v>
          </cell>
          <cell r="GM52" t="str">
            <v>&lt;100</v>
          </cell>
          <cell r="GN52" t="str">
            <v>&lt;100</v>
          </cell>
          <cell r="GO52" t="str">
            <v>150</v>
          </cell>
          <cell r="GP52" t="str">
            <v>100</v>
          </cell>
          <cell r="GQ52" t="str">
            <v>&lt;50</v>
          </cell>
          <cell r="GR52" t="str">
            <v>3600</v>
          </cell>
          <cell r="GS52" t="str">
            <v>1300</v>
          </cell>
          <cell r="GT52" t="str">
            <v>&lt;0.1</v>
          </cell>
          <cell r="GU52" t="str">
            <v>&lt;0.1</v>
          </cell>
          <cell r="GV52" t="str">
            <v>&lt;0.1</v>
          </cell>
          <cell r="GW52" t="str">
            <v>&lt;0.1</v>
          </cell>
          <cell r="GX52" t="str">
            <v>&lt;0.1</v>
          </cell>
          <cell r="GY52" t="str">
            <v>&lt;0.1</v>
          </cell>
          <cell r="GZ52" t="str">
            <v>&lt;0.1</v>
          </cell>
          <cell r="HA52" t="str">
            <v>&lt;0.1</v>
          </cell>
          <cell r="HB52" t="str">
            <v>&lt;1</v>
          </cell>
          <cell r="HC52" t="str">
            <v>&lt;0.01</v>
          </cell>
          <cell r="HD52" t="str">
            <v>&lt;1</v>
          </cell>
          <cell r="HE52" t="str">
            <v>&lt;1</v>
          </cell>
          <cell r="HF52" t="str">
            <v>&lt;0.001</v>
          </cell>
          <cell r="HG52" t="str">
            <v>&lt;0.001</v>
          </cell>
          <cell r="HH52" t="str">
            <v>&lt;1</v>
          </cell>
        </row>
        <row r="54">
          <cell r="C54" t="str">
            <v>Statistical Summary</v>
          </cell>
        </row>
        <row r="55">
          <cell r="C55" t="str">
            <v>Number of Results</v>
          </cell>
          <cell r="K55">
            <v>23</v>
          </cell>
          <cell r="L55">
            <v>23</v>
          </cell>
          <cell r="M55">
            <v>23</v>
          </cell>
          <cell r="N55">
            <v>23</v>
          </cell>
          <cell r="O55">
            <v>23</v>
          </cell>
          <cell r="P55">
            <v>23</v>
          </cell>
          <cell r="Q55">
            <v>23</v>
          </cell>
          <cell r="R55">
            <v>23</v>
          </cell>
          <cell r="S55">
            <v>21</v>
          </cell>
          <cell r="T55">
            <v>21</v>
          </cell>
          <cell r="U55">
            <v>23</v>
          </cell>
          <cell r="V55">
            <v>23</v>
          </cell>
          <cell r="W55">
            <v>23</v>
          </cell>
          <cell r="X55">
            <v>23</v>
          </cell>
          <cell r="Y55">
            <v>23</v>
          </cell>
          <cell r="Z55">
            <v>23</v>
          </cell>
          <cell r="AA55">
            <v>23</v>
          </cell>
          <cell r="AB55">
            <v>23</v>
          </cell>
          <cell r="AC55">
            <v>23</v>
          </cell>
          <cell r="AD55">
            <v>23</v>
          </cell>
          <cell r="AE55">
            <v>23</v>
          </cell>
          <cell r="AF55">
            <v>23</v>
          </cell>
          <cell r="AG55">
            <v>23</v>
          </cell>
          <cell r="AH55">
            <v>19</v>
          </cell>
          <cell r="AI55">
            <v>22</v>
          </cell>
          <cell r="AJ55">
            <v>21</v>
          </cell>
          <cell r="AK55">
            <v>21</v>
          </cell>
          <cell r="AL55">
            <v>21</v>
          </cell>
          <cell r="AM55">
            <v>19</v>
          </cell>
          <cell r="AN55">
            <v>23</v>
          </cell>
          <cell r="AO55">
            <v>23</v>
          </cell>
          <cell r="AP55">
            <v>23</v>
          </cell>
          <cell r="AQ55">
            <v>23</v>
          </cell>
          <cell r="AR55">
            <v>23</v>
          </cell>
          <cell r="AS55">
            <v>23</v>
          </cell>
          <cell r="AT55">
            <v>23</v>
          </cell>
          <cell r="AU55">
            <v>23</v>
          </cell>
          <cell r="AV55">
            <v>23</v>
          </cell>
          <cell r="AW55">
            <v>23</v>
          </cell>
          <cell r="AX55">
            <v>23</v>
          </cell>
          <cell r="AY55">
            <v>23</v>
          </cell>
          <cell r="AZ55">
            <v>23</v>
          </cell>
          <cell r="BA55">
            <v>23</v>
          </cell>
          <cell r="BB55">
            <v>23</v>
          </cell>
          <cell r="BC55">
            <v>23</v>
          </cell>
          <cell r="BD55">
            <v>23</v>
          </cell>
          <cell r="BE55">
            <v>23</v>
          </cell>
          <cell r="BF55">
            <v>23</v>
          </cell>
          <cell r="BG55">
            <v>23</v>
          </cell>
          <cell r="BH55">
            <v>23</v>
          </cell>
          <cell r="BI55">
            <v>23</v>
          </cell>
          <cell r="BJ55">
            <v>23</v>
          </cell>
          <cell r="BK55">
            <v>23</v>
          </cell>
          <cell r="BL55">
            <v>23</v>
          </cell>
          <cell r="BM55">
            <v>23</v>
          </cell>
          <cell r="BN55">
            <v>23</v>
          </cell>
          <cell r="BO55">
            <v>23</v>
          </cell>
          <cell r="BP55">
            <v>23</v>
          </cell>
          <cell r="BQ55">
            <v>23</v>
          </cell>
          <cell r="BR55">
            <v>23</v>
          </cell>
          <cell r="BS55">
            <v>23</v>
          </cell>
          <cell r="BT55">
            <v>23</v>
          </cell>
          <cell r="BU55">
            <v>23</v>
          </cell>
          <cell r="BV55">
            <v>23</v>
          </cell>
          <cell r="BW55">
            <v>23</v>
          </cell>
          <cell r="BX55">
            <v>23</v>
          </cell>
          <cell r="BY55">
            <v>23</v>
          </cell>
          <cell r="BZ55">
            <v>23</v>
          </cell>
          <cell r="CA55">
            <v>23</v>
          </cell>
          <cell r="CB55">
            <v>23</v>
          </cell>
          <cell r="CC55">
            <v>23</v>
          </cell>
          <cell r="CD55">
            <v>23</v>
          </cell>
          <cell r="CE55">
            <v>23</v>
          </cell>
          <cell r="CF55">
            <v>23</v>
          </cell>
          <cell r="CG55">
            <v>23</v>
          </cell>
          <cell r="CH55">
            <v>23</v>
          </cell>
          <cell r="CI55">
            <v>23</v>
          </cell>
          <cell r="CJ55">
            <v>23</v>
          </cell>
          <cell r="CK55">
            <v>23</v>
          </cell>
          <cell r="CL55">
            <v>23</v>
          </cell>
          <cell r="CM55">
            <v>3</v>
          </cell>
          <cell r="CN55">
            <v>20</v>
          </cell>
          <cell r="CO55">
            <v>3</v>
          </cell>
          <cell r="CP55">
            <v>20</v>
          </cell>
          <cell r="CQ55">
            <v>3</v>
          </cell>
          <cell r="CR55">
            <v>20</v>
          </cell>
          <cell r="CS55">
            <v>3</v>
          </cell>
          <cell r="CT55">
            <v>20</v>
          </cell>
          <cell r="CU55">
            <v>23</v>
          </cell>
          <cell r="CV55">
            <v>17</v>
          </cell>
          <cell r="CW55">
            <v>6</v>
          </cell>
          <cell r="CX55">
            <v>6</v>
          </cell>
          <cell r="CY55">
            <v>3</v>
          </cell>
          <cell r="CZ55">
            <v>20</v>
          </cell>
          <cell r="DA55">
            <v>1</v>
          </cell>
          <cell r="DB55">
            <v>22</v>
          </cell>
          <cell r="DC55">
            <v>3</v>
          </cell>
          <cell r="DD55">
            <v>20</v>
          </cell>
          <cell r="DE55">
            <v>3</v>
          </cell>
          <cell r="DF55">
            <v>20</v>
          </cell>
          <cell r="DG55">
            <v>23</v>
          </cell>
          <cell r="DH55">
            <v>3</v>
          </cell>
          <cell r="DI55">
            <v>20</v>
          </cell>
          <cell r="DJ55">
            <v>3</v>
          </cell>
          <cell r="DK55">
            <v>20</v>
          </cell>
          <cell r="DL55">
            <v>23</v>
          </cell>
          <cell r="DM55">
            <v>23</v>
          </cell>
          <cell r="DN55">
            <v>3</v>
          </cell>
          <cell r="DO55">
            <v>20</v>
          </cell>
          <cell r="DP55">
            <v>23</v>
          </cell>
          <cell r="DQ55">
            <v>23</v>
          </cell>
          <cell r="DR55">
            <v>23</v>
          </cell>
          <cell r="DS55">
            <v>23</v>
          </cell>
          <cell r="DT55">
            <v>23</v>
          </cell>
          <cell r="DU55">
            <v>23</v>
          </cell>
          <cell r="DV55">
            <v>23</v>
          </cell>
          <cell r="DW55">
            <v>23</v>
          </cell>
          <cell r="DX55">
            <v>23</v>
          </cell>
          <cell r="DY55">
            <v>23</v>
          </cell>
          <cell r="DZ55">
            <v>23</v>
          </cell>
          <cell r="EA55">
            <v>23</v>
          </cell>
          <cell r="EB55">
            <v>23</v>
          </cell>
          <cell r="EC55">
            <v>23</v>
          </cell>
          <cell r="ED55">
            <v>23</v>
          </cell>
          <cell r="EE55">
            <v>23</v>
          </cell>
          <cell r="EF55">
            <v>23</v>
          </cell>
          <cell r="EG55">
            <v>23</v>
          </cell>
          <cell r="EH55">
            <v>23</v>
          </cell>
          <cell r="EI55">
            <v>23</v>
          </cell>
          <cell r="EJ55">
            <v>23</v>
          </cell>
          <cell r="EK55">
            <v>23</v>
          </cell>
          <cell r="EL55">
            <v>23</v>
          </cell>
          <cell r="EM55">
            <v>23</v>
          </cell>
          <cell r="EN55">
            <v>23</v>
          </cell>
          <cell r="EO55">
            <v>23</v>
          </cell>
          <cell r="EP55">
            <v>23</v>
          </cell>
          <cell r="EQ55">
            <v>23</v>
          </cell>
          <cell r="ER55">
            <v>23</v>
          </cell>
          <cell r="ES55">
            <v>23</v>
          </cell>
          <cell r="ET55">
            <v>23</v>
          </cell>
          <cell r="EU55">
            <v>23</v>
          </cell>
          <cell r="EV55">
            <v>23</v>
          </cell>
          <cell r="EW55">
            <v>23</v>
          </cell>
          <cell r="EX55">
            <v>23</v>
          </cell>
          <cell r="EY55">
            <v>23</v>
          </cell>
          <cell r="EZ55">
            <v>23</v>
          </cell>
          <cell r="FA55">
            <v>23</v>
          </cell>
          <cell r="FB55">
            <v>23</v>
          </cell>
          <cell r="FC55">
            <v>23</v>
          </cell>
          <cell r="FD55">
            <v>23</v>
          </cell>
          <cell r="FE55">
            <v>23</v>
          </cell>
          <cell r="FF55">
            <v>23</v>
          </cell>
          <cell r="FG55">
            <v>23</v>
          </cell>
          <cell r="FH55">
            <v>23</v>
          </cell>
          <cell r="FI55">
            <v>23</v>
          </cell>
          <cell r="FJ55">
            <v>23</v>
          </cell>
          <cell r="FK55">
            <v>23</v>
          </cell>
          <cell r="FL55">
            <v>23</v>
          </cell>
          <cell r="FM55">
            <v>23</v>
          </cell>
          <cell r="FN55">
            <v>23</v>
          </cell>
          <cell r="FO55">
            <v>23</v>
          </cell>
          <cell r="FP55">
            <v>23</v>
          </cell>
          <cell r="FQ55">
            <v>23</v>
          </cell>
          <cell r="FR55">
            <v>23</v>
          </cell>
          <cell r="FS55">
            <v>23</v>
          </cell>
          <cell r="FT55">
            <v>23</v>
          </cell>
          <cell r="FU55">
            <v>23</v>
          </cell>
          <cell r="FV55">
            <v>23</v>
          </cell>
          <cell r="FW55">
            <v>23</v>
          </cell>
          <cell r="FX55">
            <v>23</v>
          </cell>
          <cell r="FY55">
            <v>23</v>
          </cell>
          <cell r="FZ55">
            <v>23</v>
          </cell>
          <cell r="GA55">
            <v>23</v>
          </cell>
          <cell r="GB55">
            <v>23</v>
          </cell>
          <cell r="GC55">
            <v>23</v>
          </cell>
          <cell r="GD55">
            <v>23</v>
          </cell>
          <cell r="GE55">
            <v>23</v>
          </cell>
          <cell r="GF55">
            <v>23</v>
          </cell>
          <cell r="GG55">
            <v>23</v>
          </cell>
          <cell r="GH55">
            <v>23</v>
          </cell>
          <cell r="GI55">
            <v>23</v>
          </cell>
          <cell r="GJ55">
            <v>23</v>
          </cell>
          <cell r="GK55">
            <v>23</v>
          </cell>
          <cell r="GL55">
            <v>23</v>
          </cell>
          <cell r="GM55">
            <v>23</v>
          </cell>
          <cell r="GN55">
            <v>23</v>
          </cell>
          <cell r="GO55">
            <v>23</v>
          </cell>
          <cell r="GP55">
            <v>23</v>
          </cell>
          <cell r="GQ55">
            <v>23</v>
          </cell>
          <cell r="GR55">
            <v>23</v>
          </cell>
          <cell r="GS55">
            <v>23</v>
          </cell>
          <cell r="GT55">
            <v>23</v>
          </cell>
          <cell r="GU55">
            <v>23</v>
          </cell>
          <cell r="GV55">
            <v>23</v>
          </cell>
          <cell r="GW55">
            <v>23</v>
          </cell>
          <cell r="GX55">
            <v>23</v>
          </cell>
          <cell r="GY55">
            <v>23</v>
          </cell>
          <cell r="GZ55">
            <v>23</v>
          </cell>
          <cell r="HA55">
            <v>23</v>
          </cell>
          <cell r="HB55">
            <v>23</v>
          </cell>
          <cell r="HC55">
            <v>23</v>
          </cell>
          <cell r="HD55">
            <v>23</v>
          </cell>
          <cell r="HE55">
            <v>23</v>
          </cell>
          <cell r="HF55">
            <v>23</v>
          </cell>
          <cell r="HG55">
            <v>23</v>
          </cell>
          <cell r="HH55">
            <v>23</v>
          </cell>
        </row>
        <row r="56">
          <cell r="C56" t="str">
            <v>Number of Detects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21</v>
          </cell>
          <cell r="T56">
            <v>21</v>
          </cell>
          <cell r="U56">
            <v>0</v>
          </cell>
          <cell r="V56">
            <v>19</v>
          </cell>
          <cell r="W56">
            <v>19</v>
          </cell>
          <cell r="X56">
            <v>0</v>
          </cell>
          <cell r="Y56">
            <v>19</v>
          </cell>
          <cell r="Z56">
            <v>4</v>
          </cell>
          <cell r="AA56">
            <v>21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19</v>
          </cell>
          <cell r="AI56">
            <v>22</v>
          </cell>
          <cell r="AJ56">
            <v>21</v>
          </cell>
          <cell r="AK56">
            <v>21</v>
          </cell>
          <cell r="AL56">
            <v>21</v>
          </cell>
          <cell r="AM56">
            <v>19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23</v>
          </cell>
          <cell r="CI56">
            <v>0</v>
          </cell>
          <cell r="CJ56">
            <v>4</v>
          </cell>
          <cell r="CK56">
            <v>23</v>
          </cell>
          <cell r="CL56">
            <v>22</v>
          </cell>
          <cell r="CM56">
            <v>1</v>
          </cell>
          <cell r="CN56">
            <v>6</v>
          </cell>
          <cell r="CO56">
            <v>2</v>
          </cell>
          <cell r="CP56">
            <v>10</v>
          </cell>
          <cell r="CQ56">
            <v>3</v>
          </cell>
          <cell r="CR56">
            <v>19</v>
          </cell>
          <cell r="CS56">
            <v>0</v>
          </cell>
          <cell r="CT56">
            <v>1</v>
          </cell>
          <cell r="CU56">
            <v>20</v>
          </cell>
          <cell r="CV56">
            <v>0</v>
          </cell>
          <cell r="CW56">
            <v>0</v>
          </cell>
          <cell r="CX56">
            <v>0</v>
          </cell>
          <cell r="CY56">
            <v>3</v>
          </cell>
          <cell r="CZ56">
            <v>19</v>
          </cell>
          <cell r="DA56">
            <v>1</v>
          </cell>
          <cell r="DB56">
            <v>0</v>
          </cell>
          <cell r="DC56">
            <v>1</v>
          </cell>
          <cell r="DD56">
            <v>3</v>
          </cell>
          <cell r="DE56">
            <v>0</v>
          </cell>
          <cell r="DF56">
            <v>2</v>
          </cell>
          <cell r="DG56">
            <v>23</v>
          </cell>
          <cell r="DH56">
            <v>3</v>
          </cell>
          <cell r="DI56">
            <v>20</v>
          </cell>
          <cell r="DJ56">
            <v>0</v>
          </cell>
          <cell r="DK56">
            <v>0</v>
          </cell>
          <cell r="DL56">
            <v>18</v>
          </cell>
          <cell r="DM56">
            <v>20</v>
          </cell>
          <cell r="DN56">
            <v>3</v>
          </cell>
          <cell r="DO56">
            <v>18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1</v>
          </cell>
          <cell r="GJ56">
            <v>0</v>
          </cell>
          <cell r="GK56">
            <v>4</v>
          </cell>
          <cell r="GL56">
            <v>4</v>
          </cell>
          <cell r="GM56">
            <v>1</v>
          </cell>
          <cell r="GN56">
            <v>1</v>
          </cell>
          <cell r="GO56">
            <v>5</v>
          </cell>
          <cell r="GP56">
            <v>4</v>
          </cell>
          <cell r="GQ56">
            <v>0</v>
          </cell>
          <cell r="GR56">
            <v>23</v>
          </cell>
          <cell r="GS56">
            <v>23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6</v>
          </cell>
          <cell r="HG56">
            <v>0</v>
          </cell>
          <cell r="HH56">
            <v>0</v>
          </cell>
        </row>
        <row r="57">
          <cell r="C57" t="str">
            <v>Minimum Concentration</v>
          </cell>
          <cell r="K57" t="str">
            <v>&lt;0.001</v>
          </cell>
          <cell r="L57" t="str">
            <v>&lt;0.003</v>
          </cell>
          <cell r="M57" t="str">
            <v>&lt;1</v>
          </cell>
          <cell r="N57" t="str">
            <v>&lt;1</v>
          </cell>
          <cell r="O57" t="str">
            <v>&lt;1</v>
          </cell>
          <cell r="P57" t="str">
            <v>&lt;1</v>
          </cell>
          <cell r="Q57" t="str">
            <v>&lt;0.01</v>
          </cell>
          <cell r="R57" t="str">
            <v>&lt;0.01</v>
          </cell>
          <cell r="S57">
            <v>4.6500000000000004</v>
          </cell>
          <cell r="T57">
            <v>1293</v>
          </cell>
          <cell r="U57" t="str">
            <v>&lt;20</v>
          </cell>
          <cell r="V57" t="str">
            <v>&lt;20</v>
          </cell>
          <cell r="W57" t="str">
            <v>&lt;20</v>
          </cell>
          <cell r="X57" t="str">
            <v>&lt;10</v>
          </cell>
          <cell r="Y57" t="str">
            <v>&lt;0.01</v>
          </cell>
          <cell r="Z57" t="str">
            <v>&lt;0.02</v>
          </cell>
          <cell r="AA57" t="str">
            <v>&lt;5</v>
          </cell>
          <cell r="AB57" t="str">
            <v>&lt;1</v>
          </cell>
          <cell r="AC57" t="str">
            <v>&lt;1</v>
          </cell>
          <cell r="AD57" t="str">
            <v>&lt;1</v>
          </cell>
          <cell r="AE57" t="str">
            <v>&lt;2</v>
          </cell>
          <cell r="AF57" t="str">
            <v>&lt;1</v>
          </cell>
          <cell r="AG57" t="str">
            <v>&lt;3</v>
          </cell>
          <cell r="AH57">
            <v>0</v>
          </cell>
          <cell r="AI57">
            <v>1.05</v>
          </cell>
          <cell r="AJ57">
            <v>1.49</v>
          </cell>
          <cell r="AK57">
            <v>-121.6</v>
          </cell>
          <cell r="AL57">
            <v>14.5</v>
          </cell>
          <cell r="AM57">
            <v>8</v>
          </cell>
          <cell r="AN57" t="str">
            <v>&lt;0.001</v>
          </cell>
          <cell r="AO57" t="str">
            <v>&lt;50</v>
          </cell>
          <cell r="AP57" t="str">
            <v>&lt;20</v>
          </cell>
          <cell r="AQ57" t="str">
            <v>&lt;20</v>
          </cell>
          <cell r="AR57" t="str">
            <v>&lt;5</v>
          </cell>
          <cell r="AS57" t="str">
            <v>&lt;5</v>
          </cell>
          <cell r="AT57" t="str">
            <v>&lt;1</v>
          </cell>
          <cell r="AU57" t="str">
            <v>&lt;1</v>
          </cell>
          <cell r="AV57" t="str">
            <v>&lt;1</v>
          </cell>
          <cell r="AW57" t="str">
            <v>&lt;1</v>
          </cell>
          <cell r="AX57" t="str">
            <v>&lt;1</v>
          </cell>
          <cell r="AY57" t="str">
            <v>&lt;1</v>
          </cell>
          <cell r="AZ57" t="str">
            <v>&lt;1</v>
          </cell>
          <cell r="BA57" t="str">
            <v>&lt;1</v>
          </cell>
          <cell r="BB57" t="str">
            <v>&lt;1</v>
          </cell>
          <cell r="BC57" t="str">
            <v>&lt;1</v>
          </cell>
          <cell r="BD57" t="str">
            <v>&lt;1</v>
          </cell>
          <cell r="BE57" t="str">
            <v>&lt;1</v>
          </cell>
          <cell r="BF57" t="str">
            <v>&lt;1</v>
          </cell>
          <cell r="BG57" t="str">
            <v>&lt;1</v>
          </cell>
          <cell r="BH57" t="str">
            <v>&lt;1</v>
          </cell>
          <cell r="BI57" t="str">
            <v>&lt;1</v>
          </cell>
          <cell r="BJ57" t="str">
            <v>&lt;5</v>
          </cell>
          <cell r="BK57" t="str">
            <v>&lt;1</v>
          </cell>
          <cell r="BL57" t="str">
            <v>&lt;1</v>
          </cell>
          <cell r="BM57" t="str">
            <v>&lt;1</v>
          </cell>
          <cell r="BN57" t="str">
            <v>&lt;1</v>
          </cell>
          <cell r="BO57" t="str">
            <v>&lt;1</v>
          </cell>
          <cell r="BP57" t="str">
            <v>&lt;1</v>
          </cell>
          <cell r="BQ57" t="str">
            <v>&lt;1</v>
          </cell>
          <cell r="BR57" t="str">
            <v>&lt;1</v>
          </cell>
          <cell r="BS57" t="str">
            <v>&lt;1</v>
          </cell>
          <cell r="BT57" t="str">
            <v>&lt;1</v>
          </cell>
          <cell r="BU57" t="str">
            <v>&lt;1</v>
          </cell>
          <cell r="BV57" t="str">
            <v>&lt;1</v>
          </cell>
          <cell r="BW57" t="str">
            <v>&lt;1</v>
          </cell>
          <cell r="BX57" t="str">
            <v>&lt;1</v>
          </cell>
          <cell r="BY57" t="str">
            <v>&lt;1</v>
          </cell>
          <cell r="BZ57" t="str">
            <v>&lt;1</v>
          </cell>
          <cell r="CA57" t="str">
            <v>&lt;0.01</v>
          </cell>
          <cell r="CB57" t="str">
            <v>&lt;1</v>
          </cell>
          <cell r="CC57" t="str">
            <v>&lt;1</v>
          </cell>
          <cell r="CD57" t="str">
            <v>&lt;1</v>
          </cell>
          <cell r="CE57" t="str">
            <v>&lt;1</v>
          </cell>
          <cell r="CF57" t="str">
            <v>&lt;1</v>
          </cell>
          <cell r="CG57" t="str">
            <v>&lt;5</v>
          </cell>
          <cell r="CH57">
            <v>62</v>
          </cell>
          <cell r="CI57" t="str">
            <v>&lt;0.02</v>
          </cell>
          <cell r="CJ57" t="str">
            <v>&lt;0.5</v>
          </cell>
          <cell r="CK57">
            <v>140</v>
          </cell>
          <cell r="CL57" t="str">
            <v>&lt;5</v>
          </cell>
          <cell r="CM57" t="str">
            <v>&lt;0.05</v>
          </cell>
          <cell r="CN57" t="str">
            <v>&lt;0.05</v>
          </cell>
          <cell r="CO57" t="str">
            <v>&lt;0.001</v>
          </cell>
          <cell r="CP57" t="str">
            <v>&lt;0.001</v>
          </cell>
          <cell r="CQ57">
            <v>0.03</v>
          </cell>
          <cell r="CR57" t="str">
            <v>&lt;0.02</v>
          </cell>
          <cell r="CS57" t="str">
            <v>&lt;0.0002</v>
          </cell>
          <cell r="CT57" t="str">
            <v>&lt;0.0002</v>
          </cell>
          <cell r="CU57">
            <v>2.5</v>
          </cell>
          <cell r="CV57" t="str">
            <v>&lt;0.005</v>
          </cell>
          <cell r="CW57" t="str">
            <v>&lt;0.005</v>
          </cell>
          <cell r="CX57" t="str">
            <v>&lt;0.005</v>
          </cell>
          <cell r="CY57">
            <v>1.7999999999999999E-2</v>
          </cell>
          <cell r="CZ57" t="str">
            <v>&lt;0.001</v>
          </cell>
          <cell r="DA57">
            <v>2E-3</v>
          </cell>
          <cell r="DB57" t="str">
            <v>&lt;0.001</v>
          </cell>
          <cell r="DC57" t="str">
            <v>&lt;0.001</v>
          </cell>
          <cell r="DD57" t="str">
            <v>&lt;0.001</v>
          </cell>
          <cell r="DE57" t="str">
            <v>&lt;0.001</v>
          </cell>
          <cell r="DF57" t="str">
            <v>&lt;0.001</v>
          </cell>
          <cell r="DG57">
            <v>7</v>
          </cell>
          <cell r="DH57">
            <v>0.26</v>
          </cell>
          <cell r="DI57">
            <v>6.0999999999999999E-2</v>
          </cell>
          <cell r="DJ57" t="str">
            <v>&lt;0.0001</v>
          </cell>
          <cell r="DK57" t="str">
            <v>&lt;0.0001</v>
          </cell>
          <cell r="DL57" t="str">
            <v>&lt;0.01</v>
          </cell>
          <cell r="DM57">
            <v>2</v>
          </cell>
          <cell r="DN57">
            <v>1.7999999999999999E-2</v>
          </cell>
          <cell r="DO57" t="str">
            <v>&lt;0.005</v>
          </cell>
          <cell r="DP57" t="str">
            <v>&lt;0.01</v>
          </cell>
          <cell r="DQ57" t="str">
            <v>&lt;0.01</v>
          </cell>
          <cell r="DR57" t="str">
            <v>&lt;0.01</v>
          </cell>
          <cell r="DS57" t="str">
            <v>&lt;0.01</v>
          </cell>
          <cell r="DT57" t="str">
            <v>&lt;0.01</v>
          </cell>
          <cell r="DU57" t="str">
            <v>&lt;0.01</v>
          </cell>
          <cell r="DV57" t="str">
            <v>&lt;0.01</v>
          </cell>
          <cell r="DW57" t="str">
            <v>&lt;0.01</v>
          </cell>
          <cell r="DX57" t="str">
            <v>&lt;0.01</v>
          </cell>
          <cell r="DY57" t="str">
            <v>&lt;0.01</v>
          </cell>
          <cell r="DZ57" t="str">
            <v>&lt;0.01</v>
          </cell>
          <cell r="EA57" t="str">
            <v>&lt;0.01</v>
          </cell>
          <cell r="EB57" t="str">
            <v>&lt;0.01</v>
          </cell>
          <cell r="EC57" t="str">
            <v>&lt;0.01</v>
          </cell>
          <cell r="ED57" t="str">
            <v>&lt;0.01</v>
          </cell>
          <cell r="EE57" t="str">
            <v>&lt;0.01</v>
          </cell>
          <cell r="EF57" t="str">
            <v>&lt;0.01</v>
          </cell>
          <cell r="EG57" t="str">
            <v>&lt;0.01</v>
          </cell>
          <cell r="EH57" t="str">
            <v>&lt;0.01</v>
          </cell>
          <cell r="EI57" t="str">
            <v>&lt;0.01</v>
          </cell>
          <cell r="EJ57" t="str">
            <v>&lt;0.01</v>
          </cell>
          <cell r="EK57" t="str">
            <v>&lt;0.01</v>
          </cell>
          <cell r="EL57" t="str">
            <v>&lt;0.0001</v>
          </cell>
          <cell r="EM57" t="str">
            <v>&lt;1</v>
          </cell>
          <cell r="EN57" t="str">
            <v>&lt;1</v>
          </cell>
          <cell r="EO57" t="str">
            <v>&lt;1</v>
          </cell>
          <cell r="EP57" t="str">
            <v>&lt;1</v>
          </cell>
          <cell r="EQ57" t="str">
            <v>&lt;1</v>
          </cell>
          <cell r="ER57" t="str">
            <v>&lt;1</v>
          </cell>
          <cell r="ES57" t="str">
            <v>&lt;0.001</v>
          </cell>
          <cell r="ET57" t="str">
            <v>&lt;1</v>
          </cell>
          <cell r="EU57" t="str">
            <v>&lt;1</v>
          </cell>
          <cell r="EV57" t="str">
            <v>&lt;1</v>
          </cell>
          <cell r="EW57" t="str">
            <v>&lt;1</v>
          </cell>
          <cell r="EX57" t="str">
            <v>&lt;1</v>
          </cell>
          <cell r="EY57" t="str">
            <v>&lt;1</v>
          </cell>
          <cell r="EZ57" t="str">
            <v>&lt;1</v>
          </cell>
          <cell r="FA57" t="str">
            <v>&lt;1</v>
          </cell>
          <cell r="FB57" t="str">
            <v>&lt;1</v>
          </cell>
          <cell r="FC57" t="str">
            <v>&lt;1</v>
          </cell>
          <cell r="FD57" t="str">
            <v>&lt;1</v>
          </cell>
          <cell r="FE57" t="str">
            <v>&lt;1</v>
          </cell>
          <cell r="FF57" t="str">
            <v>&lt;10</v>
          </cell>
          <cell r="FG57" t="str">
            <v>&lt;0.001</v>
          </cell>
          <cell r="FH57" t="str">
            <v>&lt;10</v>
          </cell>
          <cell r="FI57" t="str">
            <v>&lt;1</v>
          </cell>
          <cell r="FJ57" t="str">
            <v>&lt;10</v>
          </cell>
          <cell r="FK57" t="str">
            <v>&lt;1</v>
          </cell>
          <cell r="FL57" t="str">
            <v>&lt;1</v>
          </cell>
          <cell r="FM57" t="str">
            <v>&lt;1</v>
          </cell>
          <cell r="FN57" t="str">
            <v>&lt;1</v>
          </cell>
          <cell r="FO57" t="str">
            <v>&lt;1</v>
          </cell>
          <cell r="FP57" t="str">
            <v>&lt;1</v>
          </cell>
          <cell r="FQ57" t="str">
            <v>&lt;1</v>
          </cell>
          <cell r="FR57" t="str">
            <v>&lt;1</v>
          </cell>
          <cell r="FS57" t="str">
            <v>&lt;1</v>
          </cell>
          <cell r="FT57" t="str">
            <v>&lt;1</v>
          </cell>
          <cell r="FU57" t="str">
            <v>&lt;0.001</v>
          </cell>
          <cell r="FV57" t="str">
            <v>&lt;1</v>
          </cell>
          <cell r="FW57" t="str">
            <v>&lt;1</v>
          </cell>
          <cell r="FX57" t="str">
            <v>&lt;1</v>
          </cell>
          <cell r="FY57" t="str">
            <v>&lt;1</v>
          </cell>
          <cell r="FZ57" t="str">
            <v>&lt;1</v>
          </cell>
          <cell r="GA57" t="str">
            <v>&lt;1</v>
          </cell>
          <cell r="GB57" t="str">
            <v>&lt;1</v>
          </cell>
          <cell r="GC57" t="str">
            <v>&lt;1</v>
          </cell>
          <cell r="GD57" t="str">
            <v>&lt;1</v>
          </cell>
          <cell r="GE57" t="str">
            <v>&lt;1</v>
          </cell>
          <cell r="GF57" t="str">
            <v>&lt;1</v>
          </cell>
          <cell r="GG57" t="str">
            <v>&lt;0.001</v>
          </cell>
          <cell r="GH57" t="str">
            <v>&lt;0.02</v>
          </cell>
          <cell r="GI57" t="str">
            <v>&lt;50</v>
          </cell>
          <cell r="GJ57" t="str">
            <v>&lt;50</v>
          </cell>
          <cell r="GK57" t="str">
            <v>&lt;100</v>
          </cell>
          <cell r="GL57" t="str">
            <v>&lt;100</v>
          </cell>
          <cell r="GM57" t="str">
            <v>&lt;100</v>
          </cell>
          <cell r="GN57" t="str">
            <v>&lt;100</v>
          </cell>
          <cell r="GO57" t="str">
            <v>&lt;100</v>
          </cell>
          <cell r="GP57" t="str">
            <v>&lt;100</v>
          </cell>
          <cell r="GQ57" t="str">
            <v>&lt;50</v>
          </cell>
          <cell r="GR57">
            <v>870</v>
          </cell>
          <cell r="GS57">
            <v>3.2</v>
          </cell>
          <cell r="GT57" t="str">
            <v>&lt;0.1</v>
          </cell>
          <cell r="GU57" t="str">
            <v>&lt;0.1</v>
          </cell>
          <cell r="GV57" t="str">
            <v>&lt;0.1</v>
          </cell>
          <cell r="GW57" t="str">
            <v>&lt;0.1</v>
          </cell>
          <cell r="GX57" t="str">
            <v>&lt;0.1</v>
          </cell>
          <cell r="GY57" t="str">
            <v>&lt;0.1</v>
          </cell>
          <cell r="GZ57" t="str">
            <v>&lt;0.1</v>
          </cell>
          <cell r="HA57" t="str">
            <v>&lt;0.1</v>
          </cell>
          <cell r="HB57" t="str">
            <v>&lt;1</v>
          </cell>
          <cell r="HC57" t="str">
            <v>&lt;0.01</v>
          </cell>
          <cell r="HD57" t="str">
            <v>&lt;1</v>
          </cell>
          <cell r="HE57" t="str">
            <v>&lt;1</v>
          </cell>
          <cell r="HF57" t="str">
            <v>&lt;0.001</v>
          </cell>
          <cell r="HG57" t="str">
            <v>&lt;0.001</v>
          </cell>
          <cell r="HH57" t="str">
            <v>&lt;1</v>
          </cell>
        </row>
        <row r="58">
          <cell r="C58" t="str">
            <v>Minimum Detect</v>
          </cell>
          <cell r="K58" t="str">
            <v>ND</v>
          </cell>
          <cell r="L58" t="str">
            <v>ND</v>
          </cell>
          <cell r="M58" t="str">
            <v>ND</v>
          </cell>
          <cell r="N58" t="str">
            <v>ND</v>
          </cell>
          <cell r="O58" t="str">
            <v>ND</v>
          </cell>
          <cell r="P58" t="str">
            <v>ND</v>
          </cell>
          <cell r="Q58" t="str">
            <v>ND</v>
          </cell>
          <cell r="R58" t="str">
            <v>ND</v>
          </cell>
          <cell r="S58">
            <v>4.6500000000000004</v>
          </cell>
          <cell r="T58">
            <v>1293</v>
          </cell>
          <cell r="U58" t="str">
            <v>ND</v>
          </cell>
          <cell r="V58">
            <v>64</v>
          </cell>
          <cell r="W58">
            <v>64</v>
          </cell>
          <cell r="X58" t="str">
            <v>ND</v>
          </cell>
          <cell r="Y58">
            <v>0.03</v>
          </cell>
          <cell r="Z58">
            <v>0.04</v>
          </cell>
          <cell r="AA58">
            <v>7.9</v>
          </cell>
          <cell r="AB58" t="str">
            <v>ND</v>
          </cell>
          <cell r="AC58" t="str">
            <v>ND</v>
          </cell>
          <cell r="AD58" t="str">
            <v>ND</v>
          </cell>
          <cell r="AE58" t="str">
            <v>ND</v>
          </cell>
          <cell r="AF58" t="str">
            <v>ND</v>
          </cell>
          <cell r="AG58" t="str">
            <v>ND</v>
          </cell>
          <cell r="AH58" t="str">
            <v>ND</v>
          </cell>
          <cell r="AI58">
            <v>1.05</v>
          </cell>
          <cell r="AJ58">
            <v>1.49</v>
          </cell>
          <cell r="AK58" t="str">
            <v>ND</v>
          </cell>
          <cell r="AL58">
            <v>14.5</v>
          </cell>
          <cell r="AM58">
            <v>8</v>
          </cell>
          <cell r="AN58" t="str">
            <v>ND</v>
          </cell>
          <cell r="AO58" t="str">
            <v>ND</v>
          </cell>
          <cell r="AP58" t="str">
            <v>ND</v>
          </cell>
          <cell r="AQ58" t="str">
            <v>ND</v>
          </cell>
          <cell r="AR58" t="str">
            <v>ND</v>
          </cell>
          <cell r="AS58" t="str">
            <v>ND</v>
          </cell>
          <cell r="AT58" t="str">
            <v>ND</v>
          </cell>
          <cell r="AU58" t="str">
            <v>ND</v>
          </cell>
          <cell r="AV58" t="str">
            <v>ND</v>
          </cell>
          <cell r="AW58" t="str">
            <v>ND</v>
          </cell>
          <cell r="AX58" t="str">
            <v>ND</v>
          </cell>
          <cell r="AY58" t="str">
            <v>ND</v>
          </cell>
          <cell r="AZ58" t="str">
            <v>ND</v>
          </cell>
          <cell r="BA58" t="str">
            <v>ND</v>
          </cell>
          <cell r="BB58" t="str">
            <v>ND</v>
          </cell>
          <cell r="BC58" t="str">
            <v>ND</v>
          </cell>
          <cell r="BD58" t="str">
            <v>ND</v>
          </cell>
          <cell r="BE58" t="str">
            <v>ND</v>
          </cell>
          <cell r="BF58" t="str">
            <v>ND</v>
          </cell>
          <cell r="BG58" t="str">
            <v>ND</v>
          </cell>
          <cell r="BH58" t="str">
            <v>ND</v>
          </cell>
          <cell r="BI58" t="str">
            <v>ND</v>
          </cell>
          <cell r="BJ58" t="str">
            <v>ND</v>
          </cell>
          <cell r="BK58" t="str">
            <v>ND</v>
          </cell>
          <cell r="BL58" t="str">
            <v>ND</v>
          </cell>
          <cell r="BM58" t="str">
            <v>ND</v>
          </cell>
          <cell r="BN58" t="str">
            <v>ND</v>
          </cell>
          <cell r="BO58" t="str">
            <v>ND</v>
          </cell>
          <cell r="BP58" t="str">
            <v>ND</v>
          </cell>
          <cell r="BQ58" t="str">
            <v>ND</v>
          </cell>
          <cell r="BR58" t="str">
            <v>ND</v>
          </cell>
          <cell r="BS58" t="str">
            <v>ND</v>
          </cell>
          <cell r="BT58" t="str">
            <v>ND</v>
          </cell>
          <cell r="BU58" t="str">
            <v>ND</v>
          </cell>
          <cell r="BV58" t="str">
            <v>ND</v>
          </cell>
          <cell r="BW58" t="str">
            <v>ND</v>
          </cell>
          <cell r="BX58" t="str">
            <v>ND</v>
          </cell>
          <cell r="BY58" t="str">
            <v>ND</v>
          </cell>
          <cell r="BZ58" t="str">
            <v>ND</v>
          </cell>
          <cell r="CA58" t="str">
            <v>ND</v>
          </cell>
          <cell r="CB58" t="str">
            <v>ND</v>
          </cell>
          <cell r="CC58" t="str">
            <v>ND</v>
          </cell>
          <cell r="CD58" t="str">
            <v>ND</v>
          </cell>
          <cell r="CE58" t="str">
            <v>ND</v>
          </cell>
          <cell r="CF58" t="str">
            <v>ND</v>
          </cell>
          <cell r="CG58" t="str">
            <v>ND</v>
          </cell>
          <cell r="CH58">
            <v>62</v>
          </cell>
          <cell r="CI58" t="str">
            <v>ND</v>
          </cell>
          <cell r="CJ58">
            <v>0.6</v>
          </cell>
          <cell r="CK58">
            <v>140</v>
          </cell>
          <cell r="CL58">
            <v>5.7</v>
          </cell>
          <cell r="CM58">
            <v>0.26</v>
          </cell>
          <cell r="CN58">
            <v>0.08</v>
          </cell>
          <cell r="CO58">
            <v>1E-3</v>
          </cell>
          <cell r="CP58">
            <v>1E-3</v>
          </cell>
          <cell r="CQ58">
            <v>0.03</v>
          </cell>
          <cell r="CR58">
            <v>0.02</v>
          </cell>
          <cell r="CS58" t="str">
            <v>ND</v>
          </cell>
          <cell r="CT58">
            <v>4.0000000000000002E-4</v>
          </cell>
          <cell r="CU58">
            <v>2.5</v>
          </cell>
          <cell r="CV58" t="str">
            <v>ND</v>
          </cell>
          <cell r="CW58" t="str">
            <v>ND</v>
          </cell>
          <cell r="CX58" t="str">
            <v>ND</v>
          </cell>
          <cell r="CY58">
            <v>1.7999999999999999E-2</v>
          </cell>
          <cell r="CZ58">
            <v>2E-3</v>
          </cell>
          <cell r="DA58">
            <v>2E-3</v>
          </cell>
          <cell r="DB58" t="str">
            <v>ND</v>
          </cell>
          <cell r="DC58">
            <v>2E-3</v>
          </cell>
          <cell r="DD58">
            <v>1E-3</v>
          </cell>
          <cell r="DE58" t="str">
            <v>ND</v>
          </cell>
          <cell r="DF58">
            <v>3.0000000000000001E-3</v>
          </cell>
          <cell r="DG58">
            <v>7</v>
          </cell>
          <cell r="DH58">
            <v>0.26</v>
          </cell>
          <cell r="DI58">
            <v>6.0999999999999999E-2</v>
          </cell>
          <cell r="DJ58" t="str">
            <v>ND</v>
          </cell>
          <cell r="DK58" t="str">
            <v>ND</v>
          </cell>
          <cell r="DL58">
            <v>0.01</v>
          </cell>
          <cell r="DM58">
            <v>2</v>
          </cell>
          <cell r="DN58">
            <v>1.7999999999999999E-2</v>
          </cell>
          <cell r="DO58">
            <v>7.0000000000000001E-3</v>
          </cell>
          <cell r="DP58" t="str">
            <v>ND</v>
          </cell>
          <cell r="DQ58" t="str">
            <v>ND</v>
          </cell>
          <cell r="DR58" t="str">
            <v>ND</v>
          </cell>
          <cell r="DS58" t="str">
            <v>ND</v>
          </cell>
          <cell r="DT58" t="str">
            <v>ND</v>
          </cell>
          <cell r="DU58" t="str">
            <v>ND</v>
          </cell>
          <cell r="DV58" t="str">
            <v>ND</v>
          </cell>
          <cell r="DW58" t="str">
            <v>ND</v>
          </cell>
          <cell r="DX58" t="str">
            <v>ND</v>
          </cell>
          <cell r="DY58" t="str">
            <v>ND</v>
          </cell>
          <cell r="DZ58" t="str">
            <v>ND</v>
          </cell>
          <cell r="EA58" t="str">
            <v>ND</v>
          </cell>
          <cell r="EB58" t="str">
            <v>ND</v>
          </cell>
          <cell r="EC58" t="str">
            <v>ND</v>
          </cell>
          <cell r="ED58" t="str">
            <v>ND</v>
          </cell>
          <cell r="EE58" t="str">
            <v>ND</v>
          </cell>
          <cell r="EF58" t="str">
            <v>ND</v>
          </cell>
          <cell r="EG58" t="str">
            <v>ND</v>
          </cell>
          <cell r="EH58" t="str">
            <v>ND</v>
          </cell>
          <cell r="EI58" t="str">
            <v>ND</v>
          </cell>
          <cell r="EJ58" t="str">
            <v>ND</v>
          </cell>
          <cell r="EK58" t="str">
            <v>ND</v>
          </cell>
          <cell r="EL58" t="str">
            <v>ND</v>
          </cell>
          <cell r="EM58" t="str">
            <v>ND</v>
          </cell>
          <cell r="EN58" t="str">
            <v>ND</v>
          </cell>
          <cell r="EO58" t="str">
            <v>ND</v>
          </cell>
          <cell r="EP58" t="str">
            <v>ND</v>
          </cell>
          <cell r="EQ58" t="str">
            <v>ND</v>
          </cell>
          <cell r="ER58" t="str">
            <v>ND</v>
          </cell>
          <cell r="ES58" t="str">
            <v>ND</v>
          </cell>
          <cell r="ET58" t="str">
            <v>ND</v>
          </cell>
          <cell r="EU58" t="str">
            <v>ND</v>
          </cell>
          <cell r="EV58" t="str">
            <v>ND</v>
          </cell>
          <cell r="EW58" t="str">
            <v>ND</v>
          </cell>
          <cell r="EX58" t="str">
            <v>ND</v>
          </cell>
          <cell r="EY58" t="str">
            <v>ND</v>
          </cell>
          <cell r="EZ58" t="str">
            <v>ND</v>
          </cell>
          <cell r="FA58" t="str">
            <v>ND</v>
          </cell>
          <cell r="FB58" t="str">
            <v>ND</v>
          </cell>
          <cell r="FC58" t="str">
            <v>ND</v>
          </cell>
          <cell r="FD58" t="str">
            <v>ND</v>
          </cell>
          <cell r="FE58" t="str">
            <v>ND</v>
          </cell>
          <cell r="FF58" t="str">
            <v>ND</v>
          </cell>
          <cell r="FG58" t="str">
            <v>ND</v>
          </cell>
          <cell r="FH58" t="str">
            <v>ND</v>
          </cell>
          <cell r="FI58" t="str">
            <v>ND</v>
          </cell>
          <cell r="FJ58" t="str">
            <v>ND</v>
          </cell>
          <cell r="FK58" t="str">
            <v>ND</v>
          </cell>
          <cell r="FL58" t="str">
            <v>ND</v>
          </cell>
          <cell r="FM58" t="str">
            <v>ND</v>
          </cell>
          <cell r="FN58" t="str">
            <v>ND</v>
          </cell>
          <cell r="FO58" t="str">
            <v>ND</v>
          </cell>
          <cell r="FP58" t="str">
            <v>ND</v>
          </cell>
          <cell r="FQ58" t="str">
            <v>ND</v>
          </cell>
          <cell r="FR58" t="str">
            <v>ND</v>
          </cell>
          <cell r="FS58" t="str">
            <v>ND</v>
          </cell>
          <cell r="FT58" t="str">
            <v>ND</v>
          </cell>
          <cell r="FU58" t="str">
            <v>ND</v>
          </cell>
          <cell r="FV58" t="str">
            <v>ND</v>
          </cell>
          <cell r="FW58" t="str">
            <v>ND</v>
          </cell>
          <cell r="FX58" t="str">
            <v>ND</v>
          </cell>
          <cell r="FY58" t="str">
            <v>ND</v>
          </cell>
          <cell r="FZ58" t="str">
            <v>ND</v>
          </cell>
          <cell r="GA58" t="str">
            <v>ND</v>
          </cell>
          <cell r="GB58" t="str">
            <v>ND</v>
          </cell>
          <cell r="GC58" t="str">
            <v>ND</v>
          </cell>
          <cell r="GD58" t="str">
            <v>ND</v>
          </cell>
          <cell r="GE58" t="str">
            <v>ND</v>
          </cell>
          <cell r="GF58" t="str">
            <v>ND</v>
          </cell>
          <cell r="GG58" t="str">
            <v>ND</v>
          </cell>
          <cell r="GH58" t="str">
            <v>ND</v>
          </cell>
          <cell r="GI58">
            <v>150</v>
          </cell>
          <cell r="GJ58" t="str">
            <v>ND</v>
          </cell>
          <cell r="GK58">
            <v>100</v>
          </cell>
          <cell r="GL58">
            <v>100</v>
          </cell>
          <cell r="GM58">
            <v>200</v>
          </cell>
          <cell r="GN58">
            <v>100</v>
          </cell>
          <cell r="GO58">
            <v>100</v>
          </cell>
          <cell r="GP58">
            <v>100</v>
          </cell>
          <cell r="GQ58" t="str">
            <v>ND</v>
          </cell>
          <cell r="GR58">
            <v>870</v>
          </cell>
          <cell r="GS58">
            <v>3.2</v>
          </cell>
          <cell r="GT58" t="str">
            <v>ND</v>
          </cell>
          <cell r="GU58" t="str">
            <v>ND</v>
          </cell>
          <cell r="GV58" t="str">
            <v>ND</v>
          </cell>
          <cell r="GW58" t="str">
            <v>ND</v>
          </cell>
          <cell r="GX58" t="str">
            <v>ND</v>
          </cell>
          <cell r="GY58" t="str">
            <v>ND</v>
          </cell>
          <cell r="GZ58" t="str">
            <v>ND</v>
          </cell>
          <cell r="HA58" t="str">
            <v>ND</v>
          </cell>
          <cell r="HB58" t="str">
            <v>ND</v>
          </cell>
          <cell r="HC58" t="str">
            <v>ND</v>
          </cell>
          <cell r="HD58" t="str">
            <v>ND</v>
          </cell>
          <cell r="HE58" t="str">
            <v>ND</v>
          </cell>
          <cell r="HF58">
            <v>1E-3</v>
          </cell>
          <cell r="HG58" t="str">
            <v>ND</v>
          </cell>
          <cell r="HH58" t="str">
            <v>ND</v>
          </cell>
        </row>
        <row r="59">
          <cell r="C59" t="str">
            <v>Maximum Concentration</v>
          </cell>
          <cell r="K59" t="str">
            <v>&lt;0.001</v>
          </cell>
          <cell r="L59" t="str">
            <v>&lt;0.003</v>
          </cell>
          <cell r="M59" t="str">
            <v>&lt;1</v>
          </cell>
          <cell r="N59" t="str">
            <v>&lt;1</v>
          </cell>
          <cell r="O59" t="str">
            <v>&lt;1</v>
          </cell>
          <cell r="P59" t="str">
            <v>&lt;1</v>
          </cell>
          <cell r="Q59" t="str">
            <v>&lt;0.01</v>
          </cell>
          <cell r="R59" t="str">
            <v>&lt;0.01</v>
          </cell>
          <cell r="S59">
            <v>7.28</v>
          </cell>
          <cell r="T59">
            <v>14569</v>
          </cell>
          <cell r="U59" t="str">
            <v>&lt;20</v>
          </cell>
          <cell r="V59">
            <v>870</v>
          </cell>
          <cell r="W59">
            <v>870</v>
          </cell>
          <cell r="X59" t="str">
            <v>&lt;10</v>
          </cell>
          <cell r="Y59">
            <v>5.0999999999999996</v>
          </cell>
          <cell r="Z59">
            <v>0.23</v>
          </cell>
          <cell r="AA59">
            <v>69</v>
          </cell>
          <cell r="AB59" t="str">
            <v>&lt;1</v>
          </cell>
          <cell r="AC59" t="str">
            <v>&lt;1</v>
          </cell>
          <cell r="AD59" t="str">
            <v>&lt;1</v>
          </cell>
          <cell r="AE59" t="str">
            <v>&lt;2</v>
          </cell>
          <cell r="AF59" t="str">
            <v>&lt;1</v>
          </cell>
          <cell r="AG59" t="str">
            <v>&lt;3</v>
          </cell>
          <cell r="AH59">
            <v>0</v>
          </cell>
          <cell r="AI59">
            <v>8.39</v>
          </cell>
          <cell r="AJ59">
            <v>4.55</v>
          </cell>
          <cell r="AK59">
            <v>229.1</v>
          </cell>
          <cell r="AL59">
            <v>21</v>
          </cell>
          <cell r="AM59">
            <v>60</v>
          </cell>
          <cell r="AN59" t="str">
            <v>&lt;0.001</v>
          </cell>
          <cell r="AO59" t="str">
            <v>&lt;50</v>
          </cell>
          <cell r="AP59" t="str">
            <v>&lt;20</v>
          </cell>
          <cell r="AQ59" t="str">
            <v>&lt;20</v>
          </cell>
          <cell r="AR59" t="str">
            <v>&lt;5</v>
          </cell>
          <cell r="AS59" t="str">
            <v>&lt;5</v>
          </cell>
          <cell r="AT59" t="str">
            <v>&lt;1</v>
          </cell>
          <cell r="AU59" t="str">
            <v>&lt;1</v>
          </cell>
          <cell r="AV59" t="str">
            <v>&lt;1</v>
          </cell>
          <cell r="AW59" t="str">
            <v>&lt;1</v>
          </cell>
          <cell r="AX59" t="str">
            <v>&lt;1</v>
          </cell>
          <cell r="AY59" t="str">
            <v>&lt;1</v>
          </cell>
          <cell r="AZ59" t="str">
            <v>&lt;1</v>
          </cell>
          <cell r="BA59" t="str">
            <v>&lt;1</v>
          </cell>
          <cell r="BB59" t="str">
            <v>&lt;1</v>
          </cell>
          <cell r="BC59" t="str">
            <v>&lt;1</v>
          </cell>
          <cell r="BD59" t="str">
            <v>&lt;1</v>
          </cell>
          <cell r="BE59" t="str">
            <v>&lt;1</v>
          </cell>
          <cell r="BF59" t="str">
            <v>&lt;1</v>
          </cell>
          <cell r="BG59" t="str">
            <v>&lt;1</v>
          </cell>
          <cell r="BH59" t="str">
            <v>&lt;1</v>
          </cell>
          <cell r="BI59" t="str">
            <v>&lt;1</v>
          </cell>
          <cell r="BJ59" t="str">
            <v>&lt;5</v>
          </cell>
          <cell r="BK59" t="str">
            <v>&lt;1</v>
          </cell>
          <cell r="BL59" t="str">
            <v>&lt;1</v>
          </cell>
          <cell r="BM59" t="str">
            <v>&lt;1</v>
          </cell>
          <cell r="BN59" t="str">
            <v>&lt;1</v>
          </cell>
          <cell r="BO59" t="str">
            <v>&lt;1</v>
          </cell>
          <cell r="BP59" t="str">
            <v>&lt;1</v>
          </cell>
          <cell r="BQ59" t="str">
            <v>&lt;1</v>
          </cell>
          <cell r="BR59" t="str">
            <v>&lt;1</v>
          </cell>
          <cell r="BS59" t="str">
            <v>&lt;1</v>
          </cell>
          <cell r="BT59" t="str">
            <v>&lt;1</v>
          </cell>
          <cell r="BU59" t="str">
            <v>&lt;1</v>
          </cell>
          <cell r="BV59" t="str">
            <v>&lt;1</v>
          </cell>
          <cell r="BW59" t="str">
            <v>&lt;1</v>
          </cell>
          <cell r="BX59" t="str">
            <v>&lt;1</v>
          </cell>
          <cell r="BY59" t="str">
            <v>&lt;1</v>
          </cell>
          <cell r="BZ59" t="str">
            <v>&lt;1</v>
          </cell>
          <cell r="CA59" t="str">
            <v>&lt;0.01</v>
          </cell>
          <cell r="CB59" t="str">
            <v>&lt;1</v>
          </cell>
          <cell r="CC59" t="str">
            <v>&lt;1</v>
          </cell>
          <cell r="CD59" t="str">
            <v>&lt;1</v>
          </cell>
          <cell r="CE59" t="str">
            <v>&lt;1</v>
          </cell>
          <cell r="CF59" t="str">
            <v>&lt;1</v>
          </cell>
          <cell r="CG59" t="str">
            <v>&lt;10</v>
          </cell>
          <cell r="CH59">
            <v>5400</v>
          </cell>
          <cell r="CI59" t="str">
            <v>&lt;0.02</v>
          </cell>
          <cell r="CJ59">
            <v>1.5</v>
          </cell>
          <cell r="CK59">
            <v>3600</v>
          </cell>
          <cell r="CL59">
            <v>530</v>
          </cell>
          <cell r="CM59">
            <v>0.26</v>
          </cell>
          <cell r="CN59">
            <v>2.8</v>
          </cell>
          <cell r="CO59">
            <v>3.0000000000000001E-3</v>
          </cell>
          <cell r="CP59">
            <v>8.9999999999999993E-3</v>
          </cell>
          <cell r="CQ59">
            <v>0.17</v>
          </cell>
          <cell r="CR59">
            <v>0.21</v>
          </cell>
          <cell r="CS59" t="str">
            <v>&lt;0.0002</v>
          </cell>
          <cell r="CT59">
            <v>4.0000000000000002E-4</v>
          </cell>
          <cell r="CU59">
            <v>140</v>
          </cell>
          <cell r="CV59" t="str">
            <v>&lt;0.005</v>
          </cell>
          <cell r="CW59" t="str">
            <v>&lt;0.005</v>
          </cell>
          <cell r="CX59" t="str">
            <v>&lt;0.005</v>
          </cell>
          <cell r="CY59">
            <v>7.0999999999999994E-2</v>
          </cell>
          <cell r="CZ59">
            <v>8.5999999999999993E-2</v>
          </cell>
          <cell r="DA59">
            <v>2E-3</v>
          </cell>
          <cell r="DB59" t="str">
            <v>&lt;0.001</v>
          </cell>
          <cell r="DC59">
            <v>2E-3</v>
          </cell>
          <cell r="DD59">
            <v>1E-3</v>
          </cell>
          <cell r="DE59" t="str">
            <v>&lt;0.001</v>
          </cell>
          <cell r="DF59">
            <v>7.0000000000000001E-3</v>
          </cell>
          <cell r="DG59">
            <v>400</v>
          </cell>
          <cell r="DH59">
            <v>3.2</v>
          </cell>
          <cell r="DI59">
            <v>2.7</v>
          </cell>
          <cell r="DJ59" t="str">
            <v>&lt;0.0001</v>
          </cell>
          <cell r="DK59" t="str">
            <v>&lt;0.0001</v>
          </cell>
          <cell r="DL59">
            <v>0.43</v>
          </cell>
          <cell r="DM59">
            <v>28</v>
          </cell>
          <cell r="DN59">
            <v>2.4E-2</v>
          </cell>
          <cell r="DO59">
            <v>0.74</v>
          </cell>
          <cell r="DP59" t="str">
            <v>&lt;0.01</v>
          </cell>
          <cell r="DQ59" t="str">
            <v>&lt;0.01</v>
          </cell>
          <cell r="DR59" t="str">
            <v>&lt;0.01</v>
          </cell>
          <cell r="DS59" t="str">
            <v>&lt;0.01</v>
          </cell>
          <cell r="DT59" t="str">
            <v>&lt;0.01</v>
          </cell>
          <cell r="DU59" t="str">
            <v>&lt;0.01</v>
          </cell>
          <cell r="DV59" t="str">
            <v>&lt;0.01</v>
          </cell>
          <cell r="DW59" t="str">
            <v>&lt;0.01</v>
          </cell>
          <cell r="DX59" t="str">
            <v>&lt;0.01</v>
          </cell>
          <cell r="DY59" t="str">
            <v>&lt;0.01</v>
          </cell>
          <cell r="DZ59" t="str">
            <v>&lt;0.01</v>
          </cell>
          <cell r="EA59" t="str">
            <v>&lt;0.01</v>
          </cell>
          <cell r="EB59" t="str">
            <v>&lt;0.01</v>
          </cell>
          <cell r="EC59" t="str">
            <v>&lt;0.01</v>
          </cell>
          <cell r="ED59" t="str">
            <v>&lt;0.01</v>
          </cell>
          <cell r="EE59" t="str">
            <v>&lt;0.01</v>
          </cell>
          <cell r="EF59" t="str">
            <v>&lt;0.01</v>
          </cell>
          <cell r="EG59" t="str">
            <v>&lt;0.01</v>
          </cell>
          <cell r="EH59" t="str">
            <v>&lt;0.01</v>
          </cell>
          <cell r="EI59" t="str">
            <v>&lt;0.01</v>
          </cell>
          <cell r="EJ59" t="str">
            <v>&lt;0.01</v>
          </cell>
          <cell r="EK59" t="str">
            <v>&lt;0.01</v>
          </cell>
          <cell r="EL59" t="str">
            <v>&lt;0.0001</v>
          </cell>
          <cell r="EM59" t="str">
            <v>&lt;1</v>
          </cell>
          <cell r="EN59" t="str">
            <v>&lt;1</v>
          </cell>
          <cell r="EO59" t="str">
            <v>&lt;1</v>
          </cell>
          <cell r="EP59" t="str">
            <v>&lt;1</v>
          </cell>
          <cell r="EQ59" t="str">
            <v>&lt;1</v>
          </cell>
          <cell r="ER59" t="str">
            <v>&lt;1</v>
          </cell>
          <cell r="ES59" t="str">
            <v>&lt;0.001</v>
          </cell>
          <cell r="ET59" t="str">
            <v>&lt;1</v>
          </cell>
          <cell r="EU59" t="str">
            <v>&lt;1</v>
          </cell>
          <cell r="EV59" t="str">
            <v>&lt;1</v>
          </cell>
          <cell r="EW59" t="str">
            <v>&lt;1</v>
          </cell>
          <cell r="EX59" t="str">
            <v>&lt;1</v>
          </cell>
          <cell r="EY59" t="str">
            <v>&lt;1</v>
          </cell>
          <cell r="EZ59" t="str">
            <v>&lt;1</v>
          </cell>
          <cell r="FA59" t="str">
            <v>&lt;1</v>
          </cell>
          <cell r="FB59" t="str">
            <v>&lt;1</v>
          </cell>
          <cell r="FC59" t="str">
            <v>&lt;1</v>
          </cell>
          <cell r="FD59" t="str">
            <v>&lt;1</v>
          </cell>
          <cell r="FE59" t="str">
            <v>&lt;1</v>
          </cell>
          <cell r="FF59" t="str">
            <v>&lt;10</v>
          </cell>
          <cell r="FG59" t="str">
            <v>&lt;0.001</v>
          </cell>
          <cell r="FH59" t="str">
            <v>&lt;10</v>
          </cell>
          <cell r="FI59" t="str">
            <v>&lt;1</v>
          </cell>
          <cell r="FJ59" t="str">
            <v>&lt;10</v>
          </cell>
          <cell r="FK59" t="str">
            <v>&lt;1</v>
          </cell>
          <cell r="FL59" t="str">
            <v>&lt;1</v>
          </cell>
          <cell r="FM59" t="str">
            <v>&lt;1</v>
          </cell>
          <cell r="FN59" t="str">
            <v>&lt;1</v>
          </cell>
          <cell r="FO59" t="str">
            <v>&lt;1</v>
          </cell>
          <cell r="FP59" t="str">
            <v>&lt;1</v>
          </cell>
          <cell r="FQ59" t="str">
            <v>&lt;1</v>
          </cell>
          <cell r="FR59" t="str">
            <v>&lt;1</v>
          </cell>
          <cell r="FS59" t="str">
            <v>&lt;1</v>
          </cell>
          <cell r="FT59" t="str">
            <v>&lt;1</v>
          </cell>
          <cell r="FU59" t="str">
            <v>&lt;0.001</v>
          </cell>
          <cell r="FV59" t="str">
            <v>&lt;1</v>
          </cell>
          <cell r="FW59" t="str">
            <v>&lt;1</v>
          </cell>
          <cell r="FX59" t="str">
            <v>&lt;1</v>
          </cell>
          <cell r="FY59" t="str">
            <v>&lt;1</v>
          </cell>
          <cell r="FZ59" t="str">
            <v>&lt;1</v>
          </cell>
          <cell r="GA59" t="str">
            <v>&lt;1</v>
          </cell>
          <cell r="GB59" t="str">
            <v>&lt;1</v>
          </cell>
          <cell r="GC59" t="str">
            <v>&lt;1</v>
          </cell>
          <cell r="GD59" t="str">
            <v>&lt;1</v>
          </cell>
          <cell r="GE59" t="str">
            <v>&lt;1</v>
          </cell>
          <cell r="GF59" t="str">
            <v>&lt;1</v>
          </cell>
          <cell r="GG59" t="str">
            <v>&lt;0.001</v>
          </cell>
          <cell r="GH59" t="str">
            <v>&lt;0.02</v>
          </cell>
          <cell r="GI59">
            <v>150</v>
          </cell>
          <cell r="GJ59" t="str">
            <v>&lt;50</v>
          </cell>
          <cell r="GK59">
            <v>200</v>
          </cell>
          <cell r="GL59">
            <v>300</v>
          </cell>
          <cell r="GM59">
            <v>200</v>
          </cell>
          <cell r="GN59">
            <v>100</v>
          </cell>
          <cell r="GO59">
            <v>400</v>
          </cell>
          <cell r="GP59">
            <v>400</v>
          </cell>
          <cell r="GQ59" t="str">
            <v>&lt;50</v>
          </cell>
          <cell r="GR59">
            <v>9600</v>
          </cell>
          <cell r="GS59">
            <v>6800</v>
          </cell>
          <cell r="GT59" t="str">
            <v>&lt;0.1</v>
          </cell>
          <cell r="GU59" t="str">
            <v>&lt;0.1</v>
          </cell>
          <cell r="GV59" t="str">
            <v>&lt;0.1</v>
          </cell>
          <cell r="GW59" t="str">
            <v>&lt;0.1</v>
          </cell>
          <cell r="GX59" t="str">
            <v>&lt;0.1</v>
          </cell>
          <cell r="GY59" t="str">
            <v>&lt;0.1</v>
          </cell>
          <cell r="GZ59" t="str">
            <v>&lt;0.1</v>
          </cell>
          <cell r="HA59" t="str">
            <v>&lt;0.1</v>
          </cell>
          <cell r="HB59" t="str">
            <v>&lt;1</v>
          </cell>
          <cell r="HC59" t="str">
            <v>&lt;0.01</v>
          </cell>
          <cell r="HD59" t="str">
            <v>&lt;1</v>
          </cell>
          <cell r="HE59" t="str">
            <v>&lt;1</v>
          </cell>
          <cell r="HF59">
            <v>7.0000000000000001E-3</v>
          </cell>
          <cell r="HG59" t="str">
            <v>&lt;0.001</v>
          </cell>
          <cell r="HH59" t="str">
            <v>&lt;1</v>
          </cell>
        </row>
        <row r="60">
          <cell r="C60" t="str">
            <v>Maximum Detect</v>
          </cell>
          <cell r="K60" t="str">
            <v>ND</v>
          </cell>
          <cell r="L60" t="str">
            <v>ND</v>
          </cell>
          <cell r="M60" t="str">
            <v>ND</v>
          </cell>
          <cell r="N60" t="str">
            <v>ND</v>
          </cell>
          <cell r="O60" t="str">
            <v>ND</v>
          </cell>
          <cell r="P60" t="str">
            <v>ND</v>
          </cell>
          <cell r="Q60" t="str">
            <v>ND</v>
          </cell>
          <cell r="R60" t="str">
            <v>ND</v>
          </cell>
          <cell r="S60">
            <v>7.28</v>
          </cell>
          <cell r="T60">
            <v>14569</v>
          </cell>
          <cell r="U60" t="str">
            <v>ND</v>
          </cell>
          <cell r="V60">
            <v>870</v>
          </cell>
          <cell r="W60">
            <v>870</v>
          </cell>
          <cell r="X60" t="str">
            <v>ND</v>
          </cell>
          <cell r="Y60">
            <v>5.0999999999999996</v>
          </cell>
          <cell r="Z60">
            <v>0.23</v>
          </cell>
          <cell r="AA60">
            <v>69</v>
          </cell>
          <cell r="AB60" t="str">
            <v>ND</v>
          </cell>
          <cell r="AC60" t="str">
            <v>ND</v>
          </cell>
          <cell r="AD60" t="str">
            <v>ND</v>
          </cell>
          <cell r="AE60" t="str">
            <v>ND</v>
          </cell>
          <cell r="AF60" t="str">
            <v>ND</v>
          </cell>
          <cell r="AG60" t="str">
            <v>ND</v>
          </cell>
          <cell r="AH60" t="str">
            <v>ND</v>
          </cell>
          <cell r="AI60">
            <v>8.39</v>
          </cell>
          <cell r="AJ60">
            <v>4.55</v>
          </cell>
          <cell r="AK60">
            <v>229.1</v>
          </cell>
          <cell r="AL60">
            <v>21</v>
          </cell>
          <cell r="AM60">
            <v>60</v>
          </cell>
          <cell r="AN60" t="str">
            <v>ND</v>
          </cell>
          <cell r="AO60" t="str">
            <v>ND</v>
          </cell>
          <cell r="AP60" t="str">
            <v>ND</v>
          </cell>
          <cell r="AQ60" t="str">
            <v>ND</v>
          </cell>
          <cell r="AR60" t="str">
            <v>ND</v>
          </cell>
          <cell r="AS60" t="str">
            <v>ND</v>
          </cell>
          <cell r="AT60" t="str">
            <v>ND</v>
          </cell>
          <cell r="AU60" t="str">
            <v>ND</v>
          </cell>
          <cell r="AV60" t="str">
            <v>ND</v>
          </cell>
          <cell r="AW60" t="str">
            <v>ND</v>
          </cell>
          <cell r="AX60" t="str">
            <v>ND</v>
          </cell>
          <cell r="AY60" t="str">
            <v>ND</v>
          </cell>
          <cell r="AZ60" t="str">
            <v>ND</v>
          </cell>
          <cell r="BA60" t="str">
            <v>ND</v>
          </cell>
          <cell r="BB60" t="str">
            <v>ND</v>
          </cell>
          <cell r="BC60" t="str">
            <v>ND</v>
          </cell>
          <cell r="BD60" t="str">
            <v>ND</v>
          </cell>
          <cell r="BE60" t="str">
            <v>ND</v>
          </cell>
          <cell r="BF60" t="str">
            <v>ND</v>
          </cell>
          <cell r="BG60" t="str">
            <v>ND</v>
          </cell>
          <cell r="BH60" t="str">
            <v>ND</v>
          </cell>
          <cell r="BI60" t="str">
            <v>ND</v>
          </cell>
          <cell r="BJ60" t="str">
            <v>ND</v>
          </cell>
          <cell r="BK60" t="str">
            <v>ND</v>
          </cell>
          <cell r="BL60" t="str">
            <v>ND</v>
          </cell>
          <cell r="BM60" t="str">
            <v>ND</v>
          </cell>
          <cell r="BN60" t="str">
            <v>ND</v>
          </cell>
          <cell r="BO60" t="str">
            <v>ND</v>
          </cell>
          <cell r="BP60" t="str">
            <v>ND</v>
          </cell>
          <cell r="BQ60" t="str">
            <v>ND</v>
          </cell>
          <cell r="BR60" t="str">
            <v>ND</v>
          </cell>
          <cell r="BS60" t="str">
            <v>ND</v>
          </cell>
          <cell r="BT60" t="str">
            <v>ND</v>
          </cell>
          <cell r="BU60" t="str">
            <v>ND</v>
          </cell>
          <cell r="BV60" t="str">
            <v>ND</v>
          </cell>
          <cell r="BW60" t="str">
            <v>ND</v>
          </cell>
          <cell r="BX60" t="str">
            <v>ND</v>
          </cell>
          <cell r="BY60" t="str">
            <v>ND</v>
          </cell>
          <cell r="BZ60" t="str">
            <v>ND</v>
          </cell>
          <cell r="CA60" t="str">
            <v>ND</v>
          </cell>
          <cell r="CB60" t="str">
            <v>ND</v>
          </cell>
          <cell r="CC60" t="str">
            <v>ND</v>
          </cell>
          <cell r="CD60" t="str">
            <v>ND</v>
          </cell>
          <cell r="CE60" t="str">
            <v>ND</v>
          </cell>
          <cell r="CF60" t="str">
            <v>ND</v>
          </cell>
          <cell r="CG60" t="str">
            <v>ND</v>
          </cell>
          <cell r="CH60">
            <v>5400</v>
          </cell>
          <cell r="CI60" t="str">
            <v>ND</v>
          </cell>
          <cell r="CJ60">
            <v>1.5</v>
          </cell>
          <cell r="CK60">
            <v>3600</v>
          </cell>
          <cell r="CL60">
            <v>530</v>
          </cell>
          <cell r="CM60">
            <v>0.26</v>
          </cell>
          <cell r="CN60">
            <v>2.8</v>
          </cell>
          <cell r="CO60">
            <v>3.0000000000000001E-3</v>
          </cell>
          <cell r="CP60">
            <v>8.9999999999999993E-3</v>
          </cell>
          <cell r="CQ60">
            <v>0.17</v>
          </cell>
          <cell r="CR60">
            <v>0.21</v>
          </cell>
          <cell r="CS60" t="str">
            <v>ND</v>
          </cell>
          <cell r="CT60">
            <v>4.0000000000000002E-4</v>
          </cell>
          <cell r="CU60">
            <v>140</v>
          </cell>
          <cell r="CV60" t="str">
            <v>ND</v>
          </cell>
          <cell r="CW60" t="str">
            <v>ND</v>
          </cell>
          <cell r="CX60" t="str">
            <v>ND</v>
          </cell>
          <cell r="CY60">
            <v>7.0999999999999994E-2</v>
          </cell>
          <cell r="CZ60">
            <v>8.5999999999999993E-2</v>
          </cell>
          <cell r="DA60">
            <v>2E-3</v>
          </cell>
          <cell r="DB60" t="str">
            <v>ND</v>
          </cell>
          <cell r="DC60">
            <v>2E-3</v>
          </cell>
          <cell r="DD60">
            <v>1E-3</v>
          </cell>
          <cell r="DE60" t="str">
            <v>ND</v>
          </cell>
          <cell r="DF60">
            <v>7.0000000000000001E-3</v>
          </cell>
          <cell r="DG60">
            <v>400</v>
          </cell>
          <cell r="DH60">
            <v>3.2</v>
          </cell>
          <cell r="DI60">
            <v>2.7</v>
          </cell>
          <cell r="DJ60" t="str">
            <v>ND</v>
          </cell>
          <cell r="DK60" t="str">
            <v>ND</v>
          </cell>
          <cell r="DL60">
            <v>0.43</v>
          </cell>
          <cell r="DM60">
            <v>28</v>
          </cell>
          <cell r="DN60">
            <v>2.4E-2</v>
          </cell>
          <cell r="DO60">
            <v>0.74</v>
          </cell>
          <cell r="DP60" t="str">
            <v>ND</v>
          </cell>
          <cell r="DQ60" t="str">
            <v>ND</v>
          </cell>
          <cell r="DR60" t="str">
            <v>ND</v>
          </cell>
          <cell r="DS60" t="str">
            <v>ND</v>
          </cell>
          <cell r="DT60" t="str">
            <v>ND</v>
          </cell>
          <cell r="DU60" t="str">
            <v>ND</v>
          </cell>
          <cell r="DV60" t="str">
            <v>ND</v>
          </cell>
          <cell r="DW60" t="str">
            <v>ND</v>
          </cell>
          <cell r="DX60" t="str">
            <v>ND</v>
          </cell>
          <cell r="DY60" t="str">
            <v>ND</v>
          </cell>
          <cell r="DZ60" t="str">
            <v>ND</v>
          </cell>
          <cell r="EA60" t="str">
            <v>ND</v>
          </cell>
          <cell r="EB60" t="str">
            <v>ND</v>
          </cell>
          <cell r="EC60" t="str">
            <v>ND</v>
          </cell>
          <cell r="ED60" t="str">
            <v>ND</v>
          </cell>
          <cell r="EE60" t="str">
            <v>ND</v>
          </cell>
          <cell r="EF60" t="str">
            <v>ND</v>
          </cell>
          <cell r="EG60" t="str">
            <v>ND</v>
          </cell>
          <cell r="EH60" t="str">
            <v>ND</v>
          </cell>
          <cell r="EI60" t="str">
            <v>ND</v>
          </cell>
          <cell r="EJ60" t="str">
            <v>ND</v>
          </cell>
          <cell r="EK60" t="str">
            <v>ND</v>
          </cell>
          <cell r="EL60" t="str">
            <v>ND</v>
          </cell>
          <cell r="EM60" t="str">
            <v>ND</v>
          </cell>
          <cell r="EN60" t="str">
            <v>ND</v>
          </cell>
          <cell r="EO60" t="str">
            <v>ND</v>
          </cell>
          <cell r="EP60" t="str">
            <v>ND</v>
          </cell>
          <cell r="EQ60" t="str">
            <v>ND</v>
          </cell>
          <cell r="ER60" t="str">
            <v>ND</v>
          </cell>
          <cell r="ES60" t="str">
            <v>ND</v>
          </cell>
          <cell r="ET60" t="str">
            <v>ND</v>
          </cell>
          <cell r="EU60" t="str">
            <v>ND</v>
          </cell>
          <cell r="EV60" t="str">
            <v>ND</v>
          </cell>
          <cell r="EW60" t="str">
            <v>ND</v>
          </cell>
          <cell r="EX60" t="str">
            <v>ND</v>
          </cell>
          <cell r="EY60" t="str">
            <v>ND</v>
          </cell>
          <cell r="EZ60" t="str">
            <v>ND</v>
          </cell>
          <cell r="FA60" t="str">
            <v>ND</v>
          </cell>
          <cell r="FB60" t="str">
            <v>ND</v>
          </cell>
          <cell r="FC60" t="str">
            <v>ND</v>
          </cell>
          <cell r="FD60" t="str">
            <v>ND</v>
          </cell>
          <cell r="FE60" t="str">
            <v>ND</v>
          </cell>
          <cell r="FF60" t="str">
            <v>ND</v>
          </cell>
          <cell r="FG60" t="str">
            <v>ND</v>
          </cell>
          <cell r="FH60" t="str">
            <v>ND</v>
          </cell>
          <cell r="FI60" t="str">
            <v>ND</v>
          </cell>
          <cell r="FJ60" t="str">
            <v>ND</v>
          </cell>
          <cell r="FK60" t="str">
            <v>ND</v>
          </cell>
          <cell r="FL60" t="str">
            <v>ND</v>
          </cell>
          <cell r="FM60" t="str">
            <v>ND</v>
          </cell>
          <cell r="FN60" t="str">
            <v>ND</v>
          </cell>
          <cell r="FO60" t="str">
            <v>ND</v>
          </cell>
          <cell r="FP60" t="str">
            <v>ND</v>
          </cell>
          <cell r="FQ60" t="str">
            <v>ND</v>
          </cell>
          <cell r="FR60" t="str">
            <v>ND</v>
          </cell>
          <cell r="FS60" t="str">
            <v>ND</v>
          </cell>
          <cell r="FT60" t="str">
            <v>ND</v>
          </cell>
          <cell r="FU60" t="str">
            <v>ND</v>
          </cell>
          <cell r="FV60" t="str">
            <v>ND</v>
          </cell>
          <cell r="FW60" t="str">
            <v>ND</v>
          </cell>
          <cell r="FX60" t="str">
            <v>ND</v>
          </cell>
          <cell r="FY60" t="str">
            <v>ND</v>
          </cell>
          <cell r="FZ60" t="str">
            <v>ND</v>
          </cell>
          <cell r="GA60" t="str">
            <v>ND</v>
          </cell>
          <cell r="GB60" t="str">
            <v>ND</v>
          </cell>
          <cell r="GC60" t="str">
            <v>ND</v>
          </cell>
          <cell r="GD60" t="str">
            <v>ND</v>
          </cell>
          <cell r="GE60" t="str">
            <v>ND</v>
          </cell>
          <cell r="GF60" t="str">
            <v>ND</v>
          </cell>
          <cell r="GG60" t="str">
            <v>ND</v>
          </cell>
          <cell r="GH60" t="str">
            <v>ND</v>
          </cell>
          <cell r="GI60">
            <v>150</v>
          </cell>
          <cell r="GJ60" t="str">
            <v>ND</v>
          </cell>
          <cell r="GK60">
            <v>200</v>
          </cell>
          <cell r="GL60">
            <v>300</v>
          </cell>
          <cell r="GM60">
            <v>200</v>
          </cell>
          <cell r="GN60">
            <v>100</v>
          </cell>
          <cell r="GO60">
            <v>400</v>
          </cell>
          <cell r="GP60">
            <v>400</v>
          </cell>
          <cell r="GQ60" t="str">
            <v>ND</v>
          </cell>
          <cell r="GR60">
            <v>9600</v>
          </cell>
          <cell r="GS60">
            <v>6800</v>
          </cell>
          <cell r="GT60" t="str">
            <v>ND</v>
          </cell>
          <cell r="GU60" t="str">
            <v>ND</v>
          </cell>
          <cell r="GV60" t="str">
            <v>ND</v>
          </cell>
          <cell r="GW60" t="str">
            <v>ND</v>
          </cell>
          <cell r="GX60" t="str">
            <v>ND</v>
          </cell>
          <cell r="GY60" t="str">
            <v>ND</v>
          </cell>
          <cell r="GZ60" t="str">
            <v>ND</v>
          </cell>
          <cell r="HA60" t="str">
            <v>ND</v>
          </cell>
          <cell r="HB60" t="str">
            <v>ND</v>
          </cell>
          <cell r="HC60" t="str">
            <v>ND</v>
          </cell>
          <cell r="HD60" t="str">
            <v>ND</v>
          </cell>
          <cell r="HE60" t="str">
            <v>ND</v>
          </cell>
          <cell r="HF60">
            <v>7.0000000000000001E-3</v>
          </cell>
          <cell r="HG60" t="str">
            <v>ND</v>
          </cell>
          <cell r="HH60" t="str">
            <v>ND</v>
          </cell>
        </row>
        <row r="61">
          <cell r="C61" t="str">
            <v>Average Concentration</v>
          </cell>
          <cell r="K61">
            <v>5.0000000000000001E-4</v>
          </cell>
          <cell r="L61">
            <v>1.5E-3</v>
          </cell>
          <cell r="M61">
            <v>0.5</v>
          </cell>
          <cell r="N61">
            <v>0.5</v>
          </cell>
          <cell r="O61">
            <v>0.5</v>
          </cell>
          <cell r="P61">
            <v>0.5</v>
          </cell>
          <cell r="Q61">
            <v>5.0000000000000001E-3</v>
          </cell>
          <cell r="R61">
            <v>5.0000000000000001E-3</v>
          </cell>
          <cell r="S61">
            <v>6.3</v>
          </cell>
          <cell r="T61">
            <v>8424</v>
          </cell>
          <cell r="U61">
            <v>10</v>
          </cell>
          <cell r="V61">
            <v>287</v>
          </cell>
          <cell r="W61">
            <v>287</v>
          </cell>
          <cell r="X61">
            <v>5</v>
          </cell>
          <cell r="Y61">
            <v>0.45</v>
          </cell>
          <cell r="Z61">
            <v>2.5999999999999999E-2</v>
          </cell>
          <cell r="AA61">
            <v>23</v>
          </cell>
          <cell r="AB61">
            <v>0.5</v>
          </cell>
          <cell r="AC61">
            <v>0.5</v>
          </cell>
          <cell r="AD61">
            <v>0.5</v>
          </cell>
          <cell r="AE61">
            <v>1</v>
          </cell>
          <cell r="AF61">
            <v>0.5</v>
          </cell>
          <cell r="AG61">
            <v>1.5</v>
          </cell>
          <cell r="AH61">
            <v>0</v>
          </cell>
          <cell r="AI61">
            <v>3.4</v>
          </cell>
          <cell r="AJ61">
            <v>2.7</v>
          </cell>
          <cell r="AK61">
            <v>53</v>
          </cell>
          <cell r="AL61">
            <v>19</v>
          </cell>
          <cell r="AM61">
            <v>29</v>
          </cell>
          <cell r="AN61">
            <v>5.0000000000000001E-4</v>
          </cell>
          <cell r="AO61">
            <v>25</v>
          </cell>
          <cell r="AP61">
            <v>10</v>
          </cell>
          <cell r="AQ61">
            <v>10</v>
          </cell>
          <cell r="AR61">
            <v>2.5</v>
          </cell>
          <cell r="AS61">
            <v>2.5</v>
          </cell>
          <cell r="AT61">
            <v>0.5</v>
          </cell>
          <cell r="AU61">
            <v>0.5</v>
          </cell>
          <cell r="AV61">
            <v>0.5</v>
          </cell>
          <cell r="AW61">
            <v>0.5</v>
          </cell>
          <cell r="AX61">
            <v>0.5</v>
          </cell>
          <cell r="AY61">
            <v>0.5</v>
          </cell>
          <cell r="AZ61">
            <v>0.5</v>
          </cell>
          <cell r="BA61">
            <v>0.5</v>
          </cell>
          <cell r="BB61">
            <v>0.5</v>
          </cell>
          <cell r="BC61">
            <v>0.5</v>
          </cell>
          <cell r="BD61">
            <v>0.5</v>
          </cell>
          <cell r="BE61">
            <v>0.5</v>
          </cell>
          <cell r="BF61">
            <v>0.5</v>
          </cell>
          <cell r="BG61">
            <v>0.5</v>
          </cell>
          <cell r="BH61">
            <v>0.5</v>
          </cell>
          <cell r="BI61">
            <v>0.5</v>
          </cell>
          <cell r="BJ61">
            <v>2.5</v>
          </cell>
          <cell r="BK61">
            <v>0.5</v>
          </cell>
          <cell r="BL61">
            <v>0.5</v>
          </cell>
          <cell r="BM61">
            <v>0.5</v>
          </cell>
          <cell r="BN61">
            <v>0.5</v>
          </cell>
          <cell r="BO61">
            <v>0.5</v>
          </cell>
          <cell r="BP61">
            <v>0.5</v>
          </cell>
          <cell r="BQ61">
            <v>0.5</v>
          </cell>
          <cell r="BR61">
            <v>0.5</v>
          </cell>
          <cell r="BS61">
            <v>0.5</v>
          </cell>
          <cell r="BT61">
            <v>0.5</v>
          </cell>
          <cell r="BU61">
            <v>0.5</v>
          </cell>
          <cell r="BV61">
            <v>0.5</v>
          </cell>
          <cell r="BW61">
            <v>0.5</v>
          </cell>
          <cell r="BX61">
            <v>0.5</v>
          </cell>
          <cell r="BY61">
            <v>0.5</v>
          </cell>
          <cell r="BZ61">
            <v>0.5</v>
          </cell>
          <cell r="CA61">
            <v>5.0000000000000001E-3</v>
          </cell>
          <cell r="CB61">
            <v>0.5</v>
          </cell>
          <cell r="CC61">
            <v>0.5</v>
          </cell>
          <cell r="CD61">
            <v>0.5</v>
          </cell>
          <cell r="CE61">
            <v>0.5</v>
          </cell>
          <cell r="CF61">
            <v>0.5</v>
          </cell>
          <cell r="CG61">
            <v>2.6</v>
          </cell>
          <cell r="CH61">
            <v>2674</v>
          </cell>
          <cell r="CI61">
            <v>0.01</v>
          </cell>
          <cell r="CJ61">
            <v>0.36</v>
          </cell>
          <cell r="CK61">
            <v>1783</v>
          </cell>
          <cell r="CL61">
            <v>350</v>
          </cell>
          <cell r="CM61">
            <v>0.1</v>
          </cell>
          <cell r="CN61">
            <v>0.25</v>
          </cell>
          <cell r="CO61">
            <v>1.5E-3</v>
          </cell>
          <cell r="CP61">
            <v>1.8E-3</v>
          </cell>
          <cell r="CQ61">
            <v>9.2999999999999999E-2</v>
          </cell>
          <cell r="CR61">
            <v>6.7000000000000004E-2</v>
          </cell>
          <cell r="CS61">
            <v>1E-4</v>
          </cell>
          <cell r="CT61">
            <v>1.2E-4</v>
          </cell>
          <cell r="CU61">
            <v>44</v>
          </cell>
          <cell r="CV61">
            <v>2.5000000000000001E-3</v>
          </cell>
          <cell r="CW61">
            <v>2.5000000000000001E-3</v>
          </cell>
          <cell r="CX61">
            <v>2.5000000000000001E-3</v>
          </cell>
          <cell r="CY61">
            <v>4.1000000000000002E-2</v>
          </cell>
          <cell r="CZ61">
            <v>2.1999999999999999E-2</v>
          </cell>
          <cell r="DA61" t="str">
            <v/>
          </cell>
          <cell r="DB61">
            <v>5.0000000000000001E-4</v>
          </cell>
          <cell r="DC61">
            <v>1E-3</v>
          </cell>
          <cell r="DD61">
            <v>5.8E-4</v>
          </cell>
          <cell r="DE61">
            <v>5.0000000000000001E-4</v>
          </cell>
          <cell r="DF61">
            <v>9.5E-4</v>
          </cell>
          <cell r="DG61">
            <v>208</v>
          </cell>
          <cell r="DH61">
            <v>1.9</v>
          </cell>
          <cell r="DI61">
            <v>0.93</v>
          </cell>
          <cell r="DJ61">
            <v>5.0000000000000002E-5</v>
          </cell>
          <cell r="DK61">
            <v>5.0000000000000002E-5</v>
          </cell>
          <cell r="DL61">
            <v>6.3E-2</v>
          </cell>
          <cell r="DM61">
            <v>11</v>
          </cell>
          <cell r="DN61">
            <v>0.02</v>
          </cell>
          <cell r="DO61">
            <v>6.2E-2</v>
          </cell>
          <cell r="DP61">
            <v>5.0000000000000001E-3</v>
          </cell>
          <cell r="DQ61">
            <v>5.0000000000000001E-3</v>
          </cell>
          <cell r="DR61">
            <v>5.0000000000000001E-3</v>
          </cell>
          <cell r="DS61">
            <v>5.0000000000000001E-3</v>
          </cell>
          <cell r="DT61">
            <v>5.0000000000000001E-3</v>
          </cell>
          <cell r="DU61">
            <v>5.0000000000000001E-3</v>
          </cell>
          <cell r="DV61">
            <v>5.0000000000000001E-3</v>
          </cell>
          <cell r="DW61">
            <v>5.0000000000000001E-3</v>
          </cell>
          <cell r="DX61">
            <v>5.0000000000000001E-3</v>
          </cell>
          <cell r="DY61">
            <v>5.0000000000000001E-3</v>
          </cell>
          <cell r="DZ61">
            <v>5.0000000000000001E-3</v>
          </cell>
          <cell r="EA61">
            <v>5.0000000000000001E-3</v>
          </cell>
          <cell r="EB61">
            <v>5.0000000000000001E-3</v>
          </cell>
          <cell r="EC61">
            <v>5.0000000000000001E-3</v>
          </cell>
          <cell r="ED61">
            <v>5.0000000000000001E-3</v>
          </cell>
          <cell r="EE61">
            <v>5.0000000000000001E-3</v>
          </cell>
          <cell r="EF61">
            <v>5.0000000000000001E-3</v>
          </cell>
          <cell r="EG61">
            <v>5.0000000000000001E-3</v>
          </cell>
          <cell r="EH61">
            <v>5.0000000000000001E-3</v>
          </cell>
          <cell r="EI61">
            <v>5.0000000000000001E-3</v>
          </cell>
          <cell r="EJ61">
            <v>5.0000000000000001E-3</v>
          </cell>
          <cell r="EK61">
            <v>5.0000000000000001E-3</v>
          </cell>
          <cell r="EL61">
            <v>5.0000000000000002E-5</v>
          </cell>
          <cell r="EM61">
            <v>0.5</v>
          </cell>
          <cell r="EN61">
            <v>0.5</v>
          </cell>
          <cell r="EO61">
            <v>0.5</v>
          </cell>
          <cell r="EP61">
            <v>0.5</v>
          </cell>
          <cell r="EQ61">
            <v>0.5</v>
          </cell>
          <cell r="ER61">
            <v>0.5</v>
          </cell>
          <cell r="ES61">
            <v>5.0000000000000001E-4</v>
          </cell>
          <cell r="ET61">
            <v>0.5</v>
          </cell>
          <cell r="EU61">
            <v>0.5</v>
          </cell>
          <cell r="EV61">
            <v>0.5</v>
          </cell>
          <cell r="EW61">
            <v>0.5</v>
          </cell>
          <cell r="EX61">
            <v>0.5</v>
          </cell>
          <cell r="EY61">
            <v>0.5</v>
          </cell>
          <cell r="EZ61">
            <v>0.5</v>
          </cell>
          <cell r="FA61">
            <v>0.5</v>
          </cell>
          <cell r="FB61">
            <v>0.5</v>
          </cell>
          <cell r="FC61">
            <v>0.5</v>
          </cell>
          <cell r="FD61">
            <v>0.5</v>
          </cell>
          <cell r="FE61">
            <v>0.5</v>
          </cell>
          <cell r="FF61">
            <v>5</v>
          </cell>
          <cell r="FG61">
            <v>5.0000000000000001E-4</v>
          </cell>
          <cell r="FH61">
            <v>5</v>
          </cell>
          <cell r="FI61">
            <v>0.5</v>
          </cell>
          <cell r="FJ61">
            <v>5</v>
          </cell>
          <cell r="FK61">
            <v>0.5</v>
          </cell>
          <cell r="FL61">
            <v>0.5</v>
          </cell>
          <cell r="FM61">
            <v>0.5</v>
          </cell>
          <cell r="FN61">
            <v>0.5</v>
          </cell>
          <cell r="FO61">
            <v>0.5</v>
          </cell>
          <cell r="FP61">
            <v>0.5</v>
          </cell>
          <cell r="FQ61">
            <v>0.5</v>
          </cell>
          <cell r="FR61">
            <v>0.5</v>
          </cell>
          <cell r="FS61">
            <v>0.5</v>
          </cell>
          <cell r="FT61">
            <v>0.5</v>
          </cell>
          <cell r="FU61">
            <v>5.0000000000000001E-4</v>
          </cell>
          <cell r="FV61">
            <v>0.5</v>
          </cell>
          <cell r="FW61">
            <v>0.5</v>
          </cell>
          <cell r="FX61">
            <v>0.5</v>
          </cell>
          <cell r="FY61">
            <v>0.5</v>
          </cell>
          <cell r="FZ61">
            <v>0.5</v>
          </cell>
          <cell r="GA61">
            <v>0.5</v>
          </cell>
          <cell r="GB61">
            <v>0.5</v>
          </cell>
          <cell r="GC61">
            <v>0.5</v>
          </cell>
          <cell r="GD61">
            <v>0.5</v>
          </cell>
          <cell r="GE61">
            <v>0.5</v>
          </cell>
          <cell r="GF61">
            <v>0.5</v>
          </cell>
          <cell r="GG61">
            <v>5.0000000000000001E-4</v>
          </cell>
          <cell r="GH61">
            <v>0.01</v>
          </cell>
          <cell r="GI61">
            <v>30</v>
          </cell>
          <cell r="GJ61">
            <v>25</v>
          </cell>
          <cell r="GK61">
            <v>67</v>
          </cell>
          <cell r="GL61">
            <v>72</v>
          </cell>
          <cell r="GM61">
            <v>57</v>
          </cell>
          <cell r="GN61">
            <v>52</v>
          </cell>
          <cell r="GO61">
            <v>80</v>
          </cell>
          <cell r="GP61">
            <v>76</v>
          </cell>
          <cell r="GQ61">
            <v>25</v>
          </cell>
          <cell r="GR61">
            <v>5251</v>
          </cell>
          <cell r="GS61">
            <v>1086</v>
          </cell>
          <cell r="GT61">
            <v>0.05</v>
          </cell>
          <cell r="GU61">
            <v>0.05</v>
          </cell>
          <cell r="GV61">
            <v>0.05</v>
          </cell>
          <cell r="GW61">
            <v>0.05</v>
          </cell>
          <cell r="GX61">
            <v>0.05</v>
          </cell>
          <cell r="GY61">
            <v>0.05</v>
          </cell>
          <cell r="GZ61">
            <v>0.05</v>
          </cell>
          <cell r="HA61">
            <v>0.05</v>
          </cell>
          <cell r="HB61">
            <v>0.5</v>
          </cell>
          <cell r="HC61">
            <v>5.0000000000000001E-3</v>
          </cell>
          <cell r="HD61">
            <v>0.5</v>
          </cell>
          <cell r="HE61">
            <v>0.5</v>
          </cell>
          <cell r="HF61">
            <v>1.4E-3</v>
          </cell>
          <cell r="HG61">
            <v>5.0000000000000001E-4</v>
          </cell>
          <cell r="HH61">
            <v>0.5</v>
          </cell>
        </row>
        <row r="62">
          <cell r="C62" t="str">
            <v>Median Concentration</v>
          </cell>
          <cell r="K62">
            <v>5.0000000000000001E-4</v>
          </cell>
          <cell r="L62">
            <v>1.5E-3</v>
          </cell>
          <cell r="M62">
            <v>0.5</v>
          </cell>
          <cell r="N62">
            <v>0.5</v>
          </cell>
          <cell r="O62">
            <v>0.5</v>
          </cell>
          <cell r="P62">
            <v>0.5</v>
          </cell>
          <cell r="Q62">
            <v>5.0000000000000001E-3</v>
          </cell>
          <cell r="R62">
            <v>5.0000000000000001E-3</v>
          </cell>
          <cell r="S62">
            <v>6.33</v>
          </cell>
          <cell r="T62">
            <v>9236</v>
          </cell>
          <cell r="U62">
            <v>10</v>
          </cell>
          <cell r="V62">
            <v>220</v>
          </cell>
          <cell r="W62">
            <v>220</v>
          </cell>
          <cell r="X62">
            <v>5</v>
          </cell>
          <cell r="Y62">
            <v>0.09</v>
          </cell>
          <cell r="Z62">
            <v>0.01</v>
          </cell>
          <cell r="AA62">
            <v>22</v>
          </cell>
          <cell r="AB62">
            <v>0.5</v>
          </cell>
          <cell r="AC62">
            <v>0.5</v>
          </cell>
          <cell r="AD62">
            <v>0.5</v>
          </cell>
          <cell r="AE62">
            <v>1</v>
          </cell>
          <cell r="AF62">
            <v>0.5</v>
          </cell>
          <cell r="AG62">
            <v>1.5</v>
          </cell>
          <cell r="AH62">
            <v>0</v>
          </cell>
          <cell r="AI62">
            <v>2.96</v>
          </cell>
          <cell r="AJ62">
            <v>2.4500000000000002</v>
          </cell>
          <cell r="AK62">
            <v>42.3</v>
          </cell>
          <cell r="AL62">
            <v>18.899999999999999</v>
          </cell>
          <cell r="AM62">
            <v>22</v>
          </cell>
          <cell r="AN62">
            <v>5.0000000000000001E-4</v>
          </cell>
          <cell r="AO62">
            <v>25</v>
          </cell>
          <cell r="AP62">
            <v>10</v>
          </cell>
          <cell r="AQ62">
            <v>10</v>
          </cell>
          <cell r="AR62">
            <v>2.5</v>
          </cell>
          <cell r="AS62">
            <v>2.5</v>
          </cell>
          <cell r="AT62">
            <v>0.5</v>
          </cell>
          <cell r="AU62">
            <v>0.5</v>
          </cell>
          <cell r="AV62">
            <v>0.5</v>
          </cell>
          <cell r="AW62">
            <v>0.5</v>
          </cell>
          <cell r="AX62">
            <v>0.5</v>
          </cell>
          <cell r="AY62">
            <v>0.5</v>
          </cell>
          <cell r="AZ62">
            <v>0.5</v>
          </cell>
          <cell r="BA62">
            <v>0.5</v>
          </cell>
          <cell r="BB62">
            <v>0.5</v>
          </cell>
          <cell r="BC62">
            <v>0.5</v>
          </cell>
          <cell r="BD62">
            <v>0.5</v>
          </cell>
          <cell r="BE62">
            <v>0.5</v>
          </cell>
          <cell r="BF62">
            <v>0.5</v>
          </cell>
          <cell r="BG62">
            <v>0.5</v>
          </cell>
          <cell r="BH62">
            <v>0.5</v>
          </cell>
          <cell r="BI62">
            <v>0.5</v>
          </cell>
          <cell r="BJ62">
            <v>2.5</v>
          </cell>
          <cell r="BK62">
            <v>0.5</v>
          </cell>
          <cell r="BL62">
            <v>0.5</v>
          </cell>
          <cell r="BM62">
            <v>0.5</v>
          </cell>
          <cell r="BN62">
            <v>0.5</v>
          </cell>
          <cell r="BO62">
            <v>0.5</v>
          </cell>
          <cell r="BP62">
            <v>0.5</v>
          </cell>
          <cell r="BQ62">
            <v>0.5</v>
          </cell>
          <cell r="BR62">
            <v>0.5</v>
          </cell>
          <cell r="BS62">
            <v>0.5</v>
          </cell>
          <cell r="BT62">
            <v>0.5</v>
          </cell>
          <cell r="BU62">
            <v>0.5</v>
          </cell>
          <cell r="BV62">
            <v>0.5</v>
          </cell>
          <cell r="BW62">
            <v>0.5</v>
          </cell>
          <cell r="BX62">
            <v>0.5</v>
          </cell>
          <cell r="BY62">
            <v>0.5</v>
          </cell>
          <cell r="BZ62">
            <v>0.5</v>
          </cell>
          <cell r="CA62">
            <v>5.0000000000000001E-3</v>
          </cell>
          <cell r="CB62">
            <v>0.5</v>
          </cell>
          <cell r="CC62">
            <v>0.5</v>
          </cell>
          <cell r="CD62">
            <v>0.5</v>
          </cell>
          <cell r="CE62">
            <v>0.5</v>
          </cell>
          <cell r="CF62">
            <v>0.5</v>
          </cell>
          <cell r="CG62">
            <v>2.5</v>
          </cell>
          <cell r="CH62">
            <v>3100</v>
          </cell>
          <cell r="CI62">
            <v>0.01</v>
          </cell>
          <cell r="CJ62">
            <v>0.25</v>
          </cell>
          <cell r="CK62">
            <v>2200</v>
          </cell>
          <cell r="CL62">
            <v>450</v>
          </cell>
          <cell r="CM62">
            <v>2.5000000000000001E-2</v>
          </cell>
          <cell r="CN62">
            <v>2.5000000000000001E-2</v>
          </cell>
          <cell r="CO62">
            <v>1E-3</v>
          </cell>
          <cell r="CP62">
            <v>7.5000000000000002E-4</v>
          </cell>
          <cell r="CQ62">
            <v>0.08</v>
          </cell>
          <cell r="CR62">
            <v>4.4999999999999998E-2</v>
          </cell>
          <cell r="CS62">
            <v>1E-4</v>
          </cell>
          <cell r="CT62">
            <v>1E-4</v>
          </cell>
          <cell r="CU62">
            <v>40</v>
          </cell>
          <cell r="CV62">
            <v>2.5000000000000001E-3</v>
          </cell>
          <cell r="CW62">
            <v>2.5000000000000001E-3</v>
          </cell>
          <cell r="CX62">
            <v>2.5000000000000001E-3</v>
          </cell>
          <cell r="CY62">
            <v>3.3000000000000002E-2</v>
          </cell>
          <cell r="CZ62">
            <v>1.4E-2</v>
          </cell>
          <cell r="DA62">
            <v>2E-3</v>
          </cell>
          <cell r="DB62">
            <v>5.0000000000000001E-4</v>
          </cell>
          <cell r="DC62">
            <v>5.0000000000000001E-4</v>
          </cell>
          <cell r="DD62">
            <v>5.0000000000000001E-4</v>
          </cell>
          <cell r="DE62">
            <v>5.0000000000000001E-4</v>
          </cell>
          <cell r="DF62">
            <v>5.0000000000000001E-4</v>
          </cell>
          <cell r="DG62">
            <v>240</v>
          </cell>
          <cell r="DH62">
            <v>2.2000000000000002</v>
          </cell>
          <cell r="DI62">
            <v>0.745</v>
          </cell>
          <cell r="DJ62">
            <v>5.0000000000000002E-5</v>
          </cell>
          <cell r="DK62">
            <v>5.0000000000000002E-5</v>
          </cell>
          <cell r="DL62">
            <v>0.03</v>
          </cell>
          <cell r="DM62">
            <v>9.9</v>
          </cell>
          <cell r="DN62">
            <v>1.9E-2</v>
          </cell>
          <cell r="DO62">
            <v>1.55E-2</v>
          </cell>
          <cell r="DP62">
            <v>5.0000000000000001E-3</v>
          </cell>
          <cell r="DQ62">
            <v>5.0000000000000001E-3</v>
          </cell>
          <cell r="DR62">
            <v>5.0000000000000001E-3</v>
          </cell>
          <cell r="DS62">
            <v>5.0000000000000001E-3</v>
          </cell>
          <cell r="DT62">
            <v>5.0000000000000001E-3</v>
          </cell>
          <cell r="DU62">
            <v>5.0000000000000001E-3</v>
          </cell>
          <cell r="DV62">
            <v>5.0000000000000001E-3</v>
          </cell>
          <cell r="DW62">
            <v>5.0000000000000001E-3</v>
          </cell>
          <cell r="DX62">
            <v>5.0000000000000001E-3</v>
          </cell>
          <cell r="DY62">
            <v>5.0000000000000001E-3</v>
          </cell>
          <cell r="DZ62">
            <v>5.0000000000000001E-3</v>
          </cell>
          <cell r="EA62">
            <v>5.0000000000000001E-3</v>
          </cell>
          <cell r="EB62">
            <v>5.0000000000000001E-3</v>
          </cell>
          <cell r="EC62">
            <v>5.0000000000000001E-3</v>
          </cell>
          <cell r="ED62">
            <v>5.0000000000000001E-3</v>
          </cell>
          <cell r="EE62">
            <v>5.0000000000000001E-3</v>
          </cell>
          <cell r="EF62">
            <v>5.0000000000000001E-3</v>
          </cell>
          <cell r="EG62">
            <v>5.0000000000000001E-3</v>
          </cell>
          <cell r="EH62">
            <v>5.0000000000000001E-3</v>
          </cell>
          <cell r="EI62">
            <v>5.0000000000000001E-3</v>
          </cell>
          <cell r="EJ62">
            <v>5.0000000000000001E-3</v>
          </cell>
          <cell r="EK62">
            <v>5.0000000000000001E-3</v>
          </cell>
          <cell r="EL62">
            <v>5.0000000000000002E-5</v>
          </cell>
          <cell r="EM62">
            <v>0.5</v>
          </cell>
          <cell r="EN62">
            <v>0.5</v>
          </cell>
          <cell r="EO62">
            <v>0.5</v>
          </cell>
          <cell r="EP62">
            <v>0.5</v>
          </cell>
          <cell r="EQ62">
            <v>0.5</v>
          </cell>
          <cell r="ER62">
            <v>0.5</v>
          </cell>
          <cell r="ES62">
            <v>5.0000000000000001E-4</v>
          </cell>
          <cell r="ET62">
            <v>0.5</v>
          </cell>
          <cell r="EU62">
            <v>0.5</v>
          </cell>
          <cell r="EV62">
            <v>0.5</v>
          </cell>
          <cell r="EW62">
            <v>0.5</v>
          </cell>
          <cell r="EX62">
            <v>0.5</v>
          </cell>
          <cell r="EY62">
            <v>0.5</v>
          </cell>
          <cell r="EZ62">
            <v>0.5</v>
          </cell>
          <cell r="FA62">
            <v>0.5</v>
          </cell>
          <cell r="FB62">
            <v>0.5</v>
          </cell>
          <cell r="FC62">
            <v>0.5</v>
          </cell>
          <cell r="FD62">
            <v>0.5</v>
          </cell>
          <cell r="FE62">
            <v>0.5</v>
          </cell>
          <cell r="FF62">
            <v>5</v>
          </cell>
          <cell r="FG62">
            <v>5.0000000000000001E-4</v>
          </cell>
          <cell r="FH62">
            <v>5</v>
          </cell>
          <cell r="FI62">
            <v>0.5</v>
          </cell>
          <cell r="FJ62">
            <v>5</v>
          </cell>
          <cell r="FK62">
            <v>0.5</v>
          </cell>
          <cell r="FL62">
            <v>0.5</v>
          </cell>
          <cell r="FM62">
            <v>0.5</v>
          </cell>
          <cell r="FN62">
            <v>0.5</v>
          </cell>
          <cell r="FO62">
            <v>0.5</v>
          </cell>
          <cell r="FP62">
            <v>0.5</v>
          </cell>
          <cell r="FQ62">
            <v>0.5</v>
          </cell>
          <cell r="FR62">
            <v>0.5</v>
          </cell>
          <cell r="FS62">
            <v>0.5</v>
          </cell>
          <cell r="FT62">
            <v>0.5</v>
          </cell>
          <cell r="FU62">
            <v>5.0000000000000001E-4</v>
          </cell>
          <cell r="FV62">
            <v>0.5</v>
          </cell>
          <cell r="FW62">
            <v>0.5</v>
          </cell>
          <cell r="FX62">
            <v>0.5</v>
          </cell>
          <cell r="FY62">
            <v>0.5</v>
          </cell>
          <cell r="FZ62">
            <v>0.5</v>
          </cell>
          <cell r="GA62">
            <v>0.5</v>
          </cell>
          <cell r="GB62">
            <v>0.5</v>
          </cell>
          <cell r="GC62">
            <v>0.5</v>
          </cell>
          <cell r="GD62">
            <v>0.5</v>
          </cell>
          <cell r="GE62">
            <v>0.5</v>
          </cell>
          <cell r="GF62">
            <v>0.5</v>
          </cell>
          <cell r="GG62">
            <v>5.0000000000000001E-4</v>
          </cell>
          <cell r="GH62">
            <v>0.01</v>
          </cell>
          <cell r="GI62">
            <v>25</v>
          </cell>
          <cell r="GJ62">
            <v>25</v>
          </cell>
          <cell r="GK62">
            <v>50</v>
          </cell>
          <cell r="GL62">
            <v>50</v>
          </cell>
          <cell r="GM62">
            <v>50</v>
          </cell>
          <cell r="GN62">
            <v>50</v>
          </cell>
          <cell r="GO62">
            <v>50</v>
          </cell>
          <cell r="GP62">
            <v>50</v>
          </cell>
          <cell r="GQ62">
            <v>25</v>
          </cell>
          <cell r="GR62">
            <v>5500</v>
          </cell>
          <cell r="GS62">
            <v>530</v>
          </cell>
          <cell r="GT62">
            <v>0.05</v>
          </cell>
          <cell r="GU62">
            <v>0.05</v>
          </cell>
          <cell r="GV62">
            <v>0.05</v>
          </cell>
          <cell r="GW62">
            <v>0.05</v>
          </cell>
          <cell r="GX62">
            <v>0.05</v>
          </cell>
          <cell r="GY62">
            <v>0.05</v>
          </cell>
          <cell r="GZ62">
            <v>0.05</v>
          </cell>
          <cell r="HA62">
            <v>0.05</v>
          </cell>
          <cell r="HB62">
            <v>0.5</v>
          </cell>
          <cell r="HC62">
            <v>5.0000000000000001E-3</v>
          </cell>
          <cell r="HD62">
            <v>0.5</v>
          </cell>
          <cell r="HE62">
            <v>0.5</v>
          </cell>
          <cell r="HF62">
            <v>5.0000000000000001E-4</v>
          </cell>
          <cell r="HG62">
            <v>5.0000000000000001E-4</v>
          </cell>
          <cell r="HH62">
            <v>0.5</v>
          </cell>
        </row>
        <row r="63">
          <cell r="C63" t="str">
            <v>Standard Deviation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0.6</v>
          </cell>
          <cell r="T63">
            <v>4920</v>
          </cell>
          <cell r="U63">
            <v>0</v>
          </cell>
          <cell r="V63">
            <v>256</v>
          </cell>
          <cell r="W63">
            <v>256</v>
          </cell>
          <cell r="X63">
            <v>0</v>
          </cell>
          <cell r="Y63">
            <v>1</v>
          </cell>
          <cell r="Z63">
            <v>4.8000000000000001E-2</v>
          </cell>
          <cell r="AA63">
            <v>17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1.6</v>
          </cell>
          <cell r="AJ63">
            <v>0.81</v>
          </cell>
          <cell r="AK63">
            <v>85</v>
          </cell>
          <cell r="AL63">
            <v>1.5</v>
          </cell>
          <cell r="AM63">
            <v>18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0.52</v>
          </cell>
          <cell r="CH63">
            <v>1672</v>
          </cell>
          <cell r="CI63">
            <v>0</v>
          </cell>
          <cell r="CJ63">
            <v>0.28999999999999998</v>
          </cell>
          <cell r="CK63">
            <v>1026</v>
          </cell>
          <cell r="CL63">
            <v>199</v>
          </cell>
          <cell r="CM63">
            <v>0.14000000000000001</v>
          </cell>
          <cell r="CN63">
            <v>0.66</v>
          </cell>
          <cell r="CO63">
            <v>1.2999999999999999E-3</v>
          </cell>
          <cell r="CP63">
            <v>2.0999999999999999E-3</v>
          </cell>
          <cell r="CQ63">
            <v>7.0999999999999994E-2</v>
          </cell>
          <cell r="CR63">
            <v>0.06</v>
          </cell>
          <cell r="CS63">
            <v>0</v>
          </cell>
          <cell r="CT63">
            <v>6.7000000000000002E-5</v>
          </cell>
          <cell r="CU63">
            <v>42</v>
          </cell>
          <cell r="CV63">
            <v>0</v>
          </cell>
          <cell r="CW63">
            <v>0</v>
          </cell>
          <cell r="CX63">
            <v>0</v>
          </cell>
          <cell r="CY63">
            <v>2.7E-2</v>
          </cell>
          <cell r="CZ63">
            <v>2.1999999999999999E-2</v>
          </cell>
          <cell r="DA63" t="str">
            <v/>
          </cell>
          <cell r="DB63">
            <v>0</v>
          </cell>
          <cell r="DC63">
            <v>8.7000000000000001E-4</v>
          </cell>
          <cell r="DD63">
            <v>1.8000000000000001E-4</v>
          </cell>
          <cell r="DE63">
            <v>0</v>
          </cell>
          <cell r="DF63">
            <v>1.5E-3</v>
          </cell>
          <cell r="DG63">
            <v>138</v>
          </cell>
          <cell r="DH63">
            <v>1.5</v>
          </cell>
          <cell r="DI63">
            <v>0.77</v>
          </cell>
          <cell r="DJ63">
            <v>0</v>
          </cell>
          <cell r="DK63">
            <v>0</v>
          </cell>
          <cell r="DL63">
            <v>9.1999999999999998E-2</v>
          </cell>
          <cell r="DM63">
            <v>6.5</v>
          </cell>
          <cell r="DN63">
            <v>3.2000000000000002E-3</v>
          </cell>
          <cell r="DO63">
            <v>0.16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26</v>
          </cell>
          <cell r="GJ63">
            <v>0</v>
          </cell>
          <cell r="GK63">
            <v>44</v>
          </cell>
          <cell r="GL63">
            <v>60</v>
          </cell>
          <cell r="GM63">
            <v>31</v>
          </cell>
          <cell r="GN63">
            <v>10</v>
          </cell>
          <cell r="GO63">
            <v>79</v>
          </cell>
          <cell r="GP63">
            <v>78</v>
          </cell>
          <cell r="GQ63">
            <v>0</v>
          </cell>
          <cell r="GR63">
            <v>2808</v>
          </cell>
          <cell r="GS63">
            <v>1474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1.8E-3</v>
          </cell>
          <cell r="HG63">
            <v>0</v>
          </cell>
          <cell r="HH63">
            <v>0</v>
          </cell>
        </row>
        <row r="64">
          <cell r="C64" t="str">
            <v>Number of Guideline Exceedances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21</v>
          </cell>
          <cell r="T64">
            <v>21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2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23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1</v>
          </cell>
          <cell r="CN64">
            <v>6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1</v>
          </cell>
          <cell r="CU64">
            <v>0</v>
          </cell>
          <cell r="CV64">
            <v>17</v>
          </cell>
          <cell r="CW64">
            <v>6</v>
          </cell>
          <cell r="CX64">
            <v>0</v>
          </cell>
          <cell r="CY64">
            <v>3</v>
          </cell>
          <cell r="CZ64">
            <v>19</v>
          </cell>
          <cell r="DA64">
            <v>0</v>
          </cell>
          <cell r="DB64">
            <v>0</v>
          </cell>
          <cell r="DC64">
            <v>1</v>
          </cell>
          <cell r="DD64">
            <v>0</v>
          </cell>
          <cell r="DE64">
            <v>0</v>
          </cell>
          <cell r="DF64">
            <v>1</v>
          </cell>
          <cell r="DG64">
            <v>0</v>
          </cell>
          <cell r="DH64">
            <v>2</v>
          </cell>
          <cell r="DI64">
            <v>2</v>
          </cell>
          <cell r="DJ64">
            <v>3</v>
          </cell>
          <cell r="DK64">
            <v>20</v>
          </cell>
          <cell r="DL64">
            <v>18</v>
          </cell>
          <cell r="DM64">
            <v>0</v>
          </cell>
          <cell r="DN64">
            <v>3</v>
          </cell>
          <cell r="DO64">
            <v>16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23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23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23</v>
          </cell>
          <cell r="FD64">
            <v>0</v>
          </cell>
          <cell r="FE64">
            <v>0</v>
          </cell>
          <cell r="FF64">
            <v>23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23</v>
          </cell>
          <cell r="FL64">
            <v>0</v>
          </cell>
          <cell r="FM64">
            <v>23</v>
          </cell>
          <cell r="FN64">
            <v>0</v>
          </cell>
          <cell r="FO64">
            <v>0</v>
          </cell>
          <cell r="FP64">
            <v>0</v>
          </cell>
          <cell r="FQ64">
            <v>23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23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23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23</v>
          </cell>
          <cell r="GZ64">
            <v>0</v>
          </cell>
          <cell r="HA64">
            <v>0</v>
          </cell>
          <cell r="HB64">
            <v>23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</row>
        <row r="65">
          <cell r="C65" t="str">
            <v>Number of Guideline Exceedances(Detects Only)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21</v>
          </cell>
          <cell r="T65">
            <v>21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23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6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1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3</v>
          </cell>
          <cell r="CZ65">
            <v>19</v>
          </cell>
          <cell r="DA65">
            <v>0</v>
          </cell>
          <cell r="DB65">
            <v>0</v>
          </cell>
          <cell r="DC65">
            <v>1</v>
          </cell>
          <cell r="DD65">
            <v>0</v>
          </cell>
          <cell r="DE65">
            <v>0</v>
          </cell>
          <cell r="DF65">
            <v>1</v>
          </cell>
          <cell r="DG65">
            <v>0</v>
          </cell>
          <cell r="DH65">
            <v>2</v>
          </cell>
          <cell r="DI65">
            <v>2</v>
          </cell>
          <cell r="DJ65">
            <v>0</v>
          </cell>
          <cell r="DK65">
            <v>0</v>
          </cell>
          <cell r="DL65">
            <v>18</v>
          </cell>
          <cell r="DM65">
            <v>0</v>
          </cell>
          <cell r="DN65">
            <v>3</v>
          </cell>
          <cell r="DO65">
            <v>16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23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</row>
      </sheetData>
      <sheetData sheetId="8">
        <row r="3">
          <cell r="L3" t="str">
            <v>Web</v>
          </cell>
        </row>
        <row r="4">
          <cell r="L4" t="str">
            <v>Iron</v>
          </cell>
          <cell r="M4" t="str">
            <v>Iron (Filtered)</v>
          </cell>
        </row>
        <row r="5">
          <cell r="L5" t="str">
            <v>mg/L</v>
          </cell>
          <cell r="M5" t="str">
            <v>mg/L</v>
          </cell>
        </row>
        <row r="6">
          <cell r="C6" t="str">
            <v>EQL</v>
          </cell>
          <cell r="L6">
            <v>0.05</v>
          </cell>
          <cell r="M6">
            <v>0.05</v>
          </cell>
        </row>
        <row r="7">
          <cell r="C7" t="str">
            <v>ANZECC 2000 - Freshwater – 95% protection level</v>
          </cell>
        </row>
        <row r="8">
          <cell r="C8" t="str">
            <v>ANZECC 2000 SE Aust Triggers - Lowland River</v>
          </cell>
        </row>
        <row r="9">
          <cell r="C9" t="str">
            <v>ANZECC2000 SE Aust Def trig val slight dist ecosyst - Estuaries</v>
          </cell>
        </row>
        <row r="10">
          <cell r="C10" t="str">
            <v>ANZECC2000 SE Aust Def trig val slight dist ecosyst - Freshwater lakes and res.</v>
          </cell>
        </row>
        <row r="11">
          <cell r="C11" t="str">
            <v>ANZECC2000 SE Aust Def trig val slight dist ecosyst - Lowland River</v>
          </cell>
        </row>
        <row r="12">
          <cell r="C12" t="str">
            <v>ANZECC2000 SE Aust Def trig val slight dist ecosyst - Marine</v>
          </cell>
        </row>
        <row r="13">
          <cell r="C13" t="str">
            <v>ANZECC2000 SE Aust Def trig val slight dist ecosyst - Upland River</v>
          </cell>
        </row>
        <row r="14">
          <cell r="C14" t="str">
            <v>ANZG (2018) Freshwater 95% toxicant DGVs</v>
          </cell>
        </row>
        <row r="15">
          <cell r="C15" t="str">
            <v>ANZG (2018) Marine water 95% toxicant DGVs</v>
          </cell>
        </row>
        <row r="16">
          <cell r="C16" t="str">
            <v>CCC web format guideline</v>
          </cell>
        </row>
        <row r="17">
          <cell r="C17" t="str">
            <v>NEPM 2013 Table 1A(4) Rec HSL C GW for Vapour Intrusion, Sand</v>
          </cell>
        </row>
        <row r="18">
          <cell r="C18" t="str">
            <v xml:space="preserve">    2-4m</v>
          </cell>
        </row>
        <row r="19">
          <cell r="C19" t="str">
            <v xml:space="preserve">    4-8m</v>
          </cell>
        </row>
        <row r="20">
          <cell r="C20" t="str">
            <v xml:space="preserve">    &gt;8m</v>
          </cell>
        </row>
        <row r="21">
          <cell r="C21" t="str">
            <v>NEPM 2013 Table 1C GILs, Fresh Waters</v>
          </cell>
        </row>
        <row r="22">
          <cell r="C22" t="str">
            <v>NEPM 2013 Table 1C GILs, Marine Waters</v>
          </cell>
        </row>
        <row r="23">
          <cell r="C23" t="str">
            <v>NHMRC 2008  Recreational Water</v>
          </cell>
        </row>
        <row r="25">
          <cell r="C25" t="str">
            <v>Site_ID</v>
          </cell>
          <cell r="D25" t="str">
            <v>Monitoring_Zone</v>
          </cell>
          <cell r="E25" t="str">
            <v>Location_Code</v>
          </cell>
          <cell r="F25" t="str">
            <v>SampleCode</v>
          </cell>
          <cell r="G25" t="str">
            <v>Field_ID</v>
          </cell>
          <cell r="H25" t="str">
            <v>Well</v>
          </cell>
          <cell r="I25" t="str">
            <v>Sampled_Date_Time</v>
          </cell>
          <cell r="J25" t="str">
            <v>Sample_Type</v>
          </cell>
          <cell r="K25" t="str">
            <v>Lab_Report_Number</v>
          </cell>
        </row>
        <row r="26">
          <cell r="B26" t="e">
            <v>#N/A</v>
          </cell>
          <cell r="C26" t="str">
            <v>Buttonderry</v>
          </cell>
          <cell r="F26" t="str">
            <v>S20-Oc23294</v>
          </cell>
          <cell r="G26" t="str">
            <v>B_DUPBT1_121020</v>
          </cell>
          <cell r="I26">
            <v>44116</v>
          </cell>
          <cell r="J26" t="str">
            <v>Normal</v>
          </cell>
          <cell r="K26" t="str">
            <v>750289</v>
          </cell>
          <cell r="L26" t="str">
            <v xml:space="preserve"> - </v>
          </cell>
          <cell r="M26" t="str">
            <v>0.2</v>
          </cell>
        </row>
        <row r="27">
          <cell r="B27" t="str">
            <v>B_102S (23)</v>
          </cell>
          <cell r="C27" t="str">
            <v>Buttonderry</v>
          </cell>
          <cell r="E27" t="str">
            <v>B_102S</v>
          </cell>
          <cell r="F27" t="str">
            <v>S20-Oc25707</v>
          </cell>
          <cell r="G27" t="str">
            <v>B_102S_141020</v>
          </cell>
          <cell r="I27">
            <v>44118.416666666664</v>
          </cell>
          <cell r="J27" t="str">
            <v>Normal</v>
          </cell>
          <cell r="K27" t="str">
            <v>750626</v>
          </cell>
          <cell r="L27" t="str">
            <v xml:space="preserve"> - </v>
          </cell>
          <cell r="M27" t="str">
            <v>0.18</v>
          </cell>
        </row>
        <row r="28">
          <cell r="B28" t="str">
            <v>B_103D (24)</v>
          </cell>
          <cell r="C28" t="str">
            <v>Buttonderry</v>
          </cell>
          <cell r="E28" t="str">
            <v>B_103D</v>
          </cell>
          <cell r="F28" t="str">
            <v>S20-Oc23287</v>
          </cell>
          <cell r="G28" t="str">
            <v>B_103D_121020</v>
          </cell>
          <cell r="I28">
            <v>44116.387499999997</v>
          </cell>
          <cell r="J28" t="str">
            <v>Normal</v>
          </cell>
          <cell r="K28" t="str">
            <v>750289</v>
          </cell>
          <cell r="L28" t="str">
            <v xml:space="preserve"> - </v>
          </cell>
          <cell r="M28" t="str">
            <v>0.13</v>
          </cell>
        </row>
        <row r="29">
          <cell r="B29" t="str">
            <v>B_105S (26)</v>
          </cell>
          <cell r="C29" t="str">
            <v>Buttonderry</v>
          </cell>
          <cell r="E29" t="str">
            <v>B_105S</v>
          </cell>
          <cell r="F29" t="str">
            <v>S20-Oc23288</v>
          </cell>
          <cell r="G29" t="str">
            <v>B_105S_121020</v>
          </cell>
          <cell r="I29">
            <v>44112.614583333336</v>
          </cell>
          <cell r="J29" t="str">
            <v>Normal</v>
          </cell>
          <cell r="K29" t="str">
            <v>750289</v>
          </cell>
          <cell r="L29" t="str">
            <v xml:space="preserve"> - </v>
          </cell>
          <cell r="M29" t="str">
            <v>19</v>
          </cell>
        </row>
        <row r="30">
          <cell r="B30" t="str">
            <v>B_106S (27)</v>
          </cell>
          <cell r="C30" t="str">
            <v>Buttonderry</v>
          </cell>
          <cell r="E30" t="str">
            <v>B_106S</v>
          </cell>
          <cell r="F30" t="str">
            <v>S20-Oc23289</v>
          </cell>
          <cell r="G30" t="str">
            <v>B_106S_121020</v>
          </cell>
          <cell r="I30">
            <v>44116.413194444445</v>
          </cell>
          <cell r="J30" t="str">
            <v>Normal</v>
          </cell>
          <cell r="K30" t="str">
            <v>750289</v>
          </cell>
          <cell r="L30" t="str">
            <v xml:space="preserve"> - </v>
          </cell>
          <cell r="M30" t="str">
            <v>34</v>
          </cell>
        </row>
        <row r="31">
          <cell r="B31" t="str">
            <v>B_107S (28)</v>
          </cell>
          <cell r="C31" t="str">
            <v>Buttonderry</v>
          </cell>
          <cell r="E31" t="str">
            <v>B_107s</v>
          </cell>
          <cell r="F31" t="str">
            <v>S20-Oc23290</v>
          </cell>
          <cell r="G31" t="str">
            <v>B_107S_121020</v>
          </cell>
          <cell r="I31">
            <v>44116.438888888886</v>
          </cell>
          <cell r="J31" t="str">
            <v>Normal</v>
          </cell>
          <cell r="K31" t="str">
            <v>750289</v>
          </cell>
          <cell r="L31" t="str">
            <v xml:space="preserve"> - </v>
          </cell>
          <cell r="M31" t="str">
            <v>9.2</v>
          </cell>
        </row>
        <row r="32">
          <cell r="B32" t="str">
            <v>B_110D (31)</v>
          </cell>
          <cell r="C32" t="str">
            <v>Buttonderry</v>
          </cell>
          <cell r="E32" t="str">
            <v>B_110D</v>
          </cell>
          <cell r="F32" t="str">
            <v>S20-Oc19202</v>
          </cell>
          <cell r="G32" t="str">
            <v>B_110D_081020</v>
          </cell>
          <cell r="I32">
            <v>44112.642361111109</v>
          </cell>
          <cell r="J32" t="str">
            <v>Normal</v>
          </cell>
          <cell r="K32" t="str">
            <v>749921</v>
          </cell>
          <cell r="L32" t="str">
            <v>&lt;0.05</v>
          </cell>
          <cell r="M32" t="str">
            <v>&lt;0.05</v>
          </cell>
        </row>
        <row r="33">
          <cell r="B33" t="str">
            <v>B_111S (32)</v>
          </cell>
          <cell r="C33" t="str">
            <v>Buttonderry</v>
          </cell>
          <cell r="E33" t="str">
            <v>B_111S</v>
          </cell>
          <cell r="F33" t="str">
            <v>S20-Oc25710</v>
          </cell>
          <cell r="G33" t="str">
            <v>B_111S_141020</v>
          </cell>
          <cell r="I33">
            <v>44118.506944444445</v>
          </cell>
          <cell r="J33" t="str">
            <v>Normal</v>
          </cell>
          <cell r="K33" t="str">
            <v>750626</v>
          </cell>
          <cell r="L33" t="str">
            <v xml:space="preserve"> - </v>
          </cell>
          <cell r="M33" t="str">
            <v>12</v>
          </cell>
        </row>
        <row r="34">
          <cell r="B34" t="str">
            <v>B_112D (33)</v>
          </cell>
          <cell r="C34" t="str">
            <v>Buttonderry</v>
          </cell>
          <cell r="E34" t="str">
            <v>B_112D</v>
          </cell>
          <cell r="F34" t="str">
            <v>S20-Oc23295</v>
          </cell>
          <cell r="G34" t="str">
            <v>B_112D_121020</v>
          </cell>
          <cell r="I34">
            <v>44116.548611111109</v>
          </cell>
          <cell r="J34" t="str">
            <v>Normal</v>
          </cell>
          <cell r="K34" t="str">
            <v>750289</v>
          </cell>
          <cell r="L34" t="str">
            <v xml:space="preserve"> - </v>
          </cell>
          <cell r="M34" t="str">
            <v>10</v>
          </cell>
        </row>
        <row r="35">
          <cell r="B35" t="str">
            <v>B_113s (34)</v>
          </cell>
          <cell r="C35" t="str">
            <v>Buttonderry</v>
          </cell>
          <cell r="E35" t="str">
            <v>B_113s</v>
          </cell>
          <cell r="F35" t="str">
            <v>S20-Oc25708</v>
          </cell>
          <cell r="G35" t="str">
            <v>B_103S_141020</v>
          </cell>
          <cell r="I35">
            <v>44116.481249999997</v>
          </cell>
          <cell r="J35" t="str">
            <v>Normal</v>
          </cell>
          <cell r="K35" t="str">
            <v>750626</v>
          </cell>
          <cell r="L35" t="str">
            <v xml:space="preserve"> - </v>
          </cell>
          <cell r="M35" t="str">
            <v>4.6</v>
          </cell>
        </row>
        <row r="36">
          <cell r="B36" t="str">
            <v>B_707 (30)</v>
          </cell>
          <cell r="C36" t="str">
            <v>Buttonderry</v>
          </cell>
          <cell r="E36" t="str">
            <v>B_707</v>
          </cell>
          <cell r="F36" t="str">
            <v>S20-Oc23291</v>
          </cell>
          <cell r="G36" t="str">
            <v>B_707_121020</v>
          </cell>
          <cell r="I36">
            <v>44116.479166666664</v>
          </cell>
          <cell r="J36" t="str">
            <v>Normal</v>
          </cell>
          <cell r="K36" t="str">
            <v>750289</v>
          </cell>
          <cell r="L36" t="str">
            <v xml:space="preserve"> - </v>
          </cell>
          <cell r="M36" t="str">
            <v>&lt;0.05</v>
          </cell>
        </row>
        <row r="37">
          <cell r="B37" t="str">
            <v>B_B (14)</v>
          </cell>
          <cell r="C37" t="str">
            <v>Buttonderry</v>
          </cell>
          <cell r="E37" t="str">
            <v>B_B</v>
          </cell>
          <cell r="F37" t="str">
            <v>S20-Oc23286</v>
          </cell>
          <cell r="G37" t="str">
            <v>B_B_121020</v>
          </cell>
          <cell r="I37">
            <v>44116.611111111109</v>
          </cell>
          <cell r="J37" t="str">
            <v>Normal</v>
          </cell>
          <cell r="K37" t="str">
            <v>750289</v>
          </cell>
          <cell r="L37" t="str">
            <v xml:space="preserve"> - </v>
          </cell>
          <cell r="M37" t="str">
            <v>1.6</v>
          </cell>
        </row>
        <row r="38">
          <cell r="B38" t="str">
            <v>B_BT16 (7)</v>
          </cell>
          <cell r="C38" t="str">
            <v>Buttonderry</v>
          </cell>
          <cell r="E38" t="str">
            <v>B_BT16</v>
          </cell>
          <cell r="F38" t="str">
            <v>S20-Oc19205</v>
          </cell>
          <cell r="G38" t="str">
            <v>B_BT16_081020</v>
          </cell>
          <cell r="I38">
            <v>44112.584722222222</v>
          </cell>
          <cell r="J38" t="str">
            <v>Normal</v>
          </cell>
          <cell r="K38" t="str">
            <v>749921</v>
          </cell>
          <cell r="L38" t="str">
            <v xml:space="preserve"> - </v>
          </cell>
          <cell r="M38" t="str">
            <v>&lt;0.05</v>
          </cell>
        </row>
        <row r="39">
          <cell r="B39" t="str">
            <v>B_BT17 (6)</v>
          </cell>
          <cell r="C39" t="str">
            <v>Buttonderry</v>
          </cell>
          <cell r="E39" t="str">
            <v>B_BT17</v>
          </cell>
          <cell r="F39" t="str">
            <v>S20-Oc19204</v>
          </cell>
          <cell r="G39" t="str">
            <v>B_BT17_081020</v>
          </cell>
          <cell r="I39">
            <v>44116.607638888891</v>
          </cell>
          <cell r="J39" t="str">
            <v>Normal</v>
          </cell>
          <cell r="K39" t="str">
            <v>749921</v>
          </cell>
          <cell r="L39" t="str">
            <v xml:space="preserve"> - </v>
          </cell>
          <cell r="M39" t="str">
            <v>&lt;0.05</v>
          </cell>
        </row>
        <row r="40">
          <cell r="B40" t="str">
            <v>B_BT19 (5)</v>
          </cell>
          <cell r="C40" t="str">
            <v>Buttonderry</v>
          </cell>
          <cell r="E40" t="str">
            <v>B_BT19</v>
          </cell>
          <cell r="F40" t="str">
            <v>S20-Oc23284</v>
          </cell>
          <cell r="G40" t="str">
            <v>B_BT19_121020</v>
          </cell>
          <cell r="I40">
            <v>44116.538194444445</v>
          </cell>
          <cell r="J40" t="str">
            <v>Normal</v>
          </cell>
          <cell r="K40" t="str">
            <v>750289</v>
          </cell>
          <cell r="L40" t="str">
            <v xml:space="preserve"> - </v>
          </cell>
          <cell r="M40" t="str">
            <v>0.09</v>
          </cell>
        </row>
        <row r="41">
          <cell r="B41" t="str">
            <v>B_BT20</v>
          </cell>
          <cell r="C41" t="str">
            <v>Buttonderry</v>
          </cell>
          <cell r="E41" t="str">
            <v>B_BT20</v>
          </cell>
          <cell r="F41" t="str">
            <v>S20-Oc23283</v>
          </cell>
          <cell r="G41" t="str">
            <v>B_BT20_121020</v>
          </cell>
          <cell r="I41">
            <v>44116.583333333336</v>
          </cell>
          <cell r="J41" t="str">
            <v>Normal</v>
          </cell>
          <cell r="K41" t="str">
            <v>750289</v>
          </cell>
          <cell r="L41" t="str">
            <v xml:space="preserve"> - </v>
          </cell>
          <cell r="M41" t="str">
            <v>0.12</v>
          </cell>
        </row>
        <row r="42">
          <cell r="B42" t="str">
            <v>B_BT3 (11)</v>
          </cell>
          <cell r="C42" t="str">
            <v>Buttonderry</v>
          </cell>
          <cell r="E42" t="str">
            <v>B_BT3</v>
          </cell>
          <cell r="F42" t="str">
            <v>S20-Oc19207</v>
          </cell>
          <cell r="G42" t="str">
            <v>B_BT3_081020</v>
          </cell>
          <cell r="I42">
            <v>44112.543055555558</v>
          </cell>
          <cell r="J42" t="str">
            <v>Normal</v>
          </cell>
          <cell r="K42" t="str">
            <v>749921</v>
          </cell>
          <cell r="L42" t="str">
            <v>20</v>
          </cell>
          <cell r="M42" t="str">
            <v>20</v>
          </cell>
        </row>
        <row r="43">
          <cell r="B43" t="str">
            <v>B_BT4 (13)</v>
          </cell>
          <cell r="C43" t="str">
            <v>Buttonderry</v>
          </cell>
          <cell r="E43" t="str">
            <v>B_BT4</v>
          </cell>
          <cell r="F43" t="str">
            <v>S20-Oc19206</v>
          </cell>
          <cell r="G43" t="str">
            <v>B_BT4_081020</v>
          </cell>
          <cell r="I43">
            <v>44112.53125</v>
          </cell>
          <cell r="J43" t="str">
            <v>Normal</v>
          </cell>
          <cell r="K43" t="str">
            <v>749921</v>
          </cell>
          <cell r="L43" t="str">
            <v xml:space="preserve"> - </v>
          </cell>
          <cell r="M43" t="str">
            <v>24</v>
          </cell>
        </row>
        <row r="44">
          <cell r="B44" t="str">
            <v>B_BTD (3)</v>
          </cell>
          <cell r="C44" t="str">
            <v>Buttonderry</v>
          </cell>
          <cell r="E44" t="str">
            <v>B_BTD</v>
          </cell>
          <cell r="F44" t="str">
            <v>S20-Oc19203</v>
          </cell>
          <cell r="G44" t="str">
            <v>B_BTD_081020</v>
          </cell>
          <cell r="I44">
            <v>44112.395833333336</v>
          </cell>
          <cell r="J44" t="str">
            <v>Normal</v>
          </cell>
          <cell r="K44" t="str">
            <v>749921</v>
          </cell>
          <cell r="L44" t="str">
            <v>3.7</v>
          </cell>
          <cell r="M44" t="str">
            <v>3.7</v>
          </cell>
        </row>
        <row r="45">
          <cell r="B45" t="str">
            <v>B_BTM (2)</v>
          </cell>
          <cell r="C45" t="str">
            <v>Buttonderry</v>
          </cell>
          <cell r="E45" t="str">
            <v>B_BTM</v>
          </cell>
          <cell r="F45" t="str">
            <v>S20-Oc23293</v>
          </cell>
          <cell r="G45" t="str">
            <v>B_BTM_121020</v>
          </cell>
          <cell r="I45">
            <v>44116.409722222219</v>
          </cell>
          <cell r="J45" t="str">
            <v>Normal</v>
          </cell>
          <cell r="K45" t="str">
            <v>750289</v>
          </cell>
          <cell r="L45" t="str">
            <v xml:space="preserve"> - </v>
          </cell>
          <cell r="M45" t="str">
            <v>1.6</v>
          </cell>
        </row>
        <row r="46">
          <cell r="B46" t="str">
            <v>B_BTU (1)</v>
          </cell>
          <cell r="C46" t="str">
            <v>Buttonderry</v>
          </cell>
          <cell r="E46" t="str">
            <v>B_BTU</v>
          </cell>
          <cell r="F46" t="str">
            <v>S20-Oc23292</v>
          </cell>
          <cell r="G46" t="str">
            <v>B_BTU_121020</v>
          </cell>
          <cell r="I46">
            <v>44116.501388888886</v>
          </cell>
          <cell r="J46" t="str">
            <v>Normal</v>
          </cell>
          <cell r="K46" t="str">
            <v>750289</v>
          </cell>
          <cell r="L46" t="str">
            <v>24</v>
          </cell>
          <cell r="M46" t="str">
            <v>24</v>
          </cell>
        </row>
        <row r="47">
          <cell r="B47" t="str">
            <v>B_TB1 (12)</v>
          </cell>
          <cell r="C47" t="str">
            <v>Buttonderry</v>
          </cell>
          <cell r="E47" t="str">
            <v>B_TB1</v>
          </cell>
          <cell r="F47" t="str">
            <v>S20-Oc20010</v>
          </cell>
          <cell r="G47" t="str">
            <v>B_TB1_081020</v>
          </cell>
          <cell r="I47">
            <v>44116.49722222222</v>
          </cell>
          <cell r="J47" t="str">
            <v>Normal</v>
          </cell>
          <cell r="K47" t="str">
            <v>749921</v>
          </cell>
          <cell r="L47" t="str">
            <v xml:space="preserve"> - </v>
          </cell>
          <cell r="M47" t="str">
            <v>&lt;0.05</v>
          </cell>
        </row>
        <row r="48">
          <cell r="B48" t="str">
            <v>B_TB2 (13)</v>
          </cell>
          <cell r="C48" t="str">
            <v>Buttonderry</v>
          </cell>
          <cell r="E48" t="str">
            <v>B_TB2</v>
          </cell>
          <cell r="F48" t="str">
            <v>S20-Oc23285</v>
          </cell>
          <cell r="G48" t="str">
            <v>B_TB2_121020</v>
          </cell>
          <cell r="I48">
            <v>44116.329861111109</v>
          </cell>
          <cell r="J48" t="str">
            <v>Normal</v>
          </cell>
          <cell r="K48" t="str">
            <v>750289</v>
          </cell>
          <cell r="L48" t="str">
            <v xml:space="preserve"> - </v>
          </cell>
          <cell r="M48" t="str">
            <v>0.2</v>
          </cell>
        </row>
        <row r="49">
          <cell r="B49" t="str">
            <v>B_102S (23)</v>
          </cell>
          <cell r="C49" t="str">
            <v>Buttonderry</v>
          </cell>
          <cell r="E49" t="str">
            <v>B_102S</v>
          </cell>
          <cell r="F49" t="str">
            <v>S20-Oc25709</v>
          </cell>
          <cell r="G49" t="str">
            <v>B_DUPBT2_141020</v>
          </cell>
          <cell r="I49">
            <v>44118</v>
          </cell>
          <cell r="J49" t="str">
            <v>Field_D</v>
          </cell>
          <cell r="K49" t="str">
            <v>750626</v>
          </cell>
          <cell r="L49" t="str">
            <v xml:space="preserve"> - </v>
          </cell>
          <cell r="M49" t="str">
            <v>0.19</v>
          </cell>
        </row>
        <row r="51">
          <cell r="C51" t="str">
            <v>Statistical Summary</v>
          </cell>
        </row>
        <row r="52">
          <cell r="C52" t="str">
            <v>Number of Results</v>
          </cell>
          <cell r="L52" t="e">
            <v>#NAME?</v>
          </cell>
          <cell r="M52" t="e">
            <v>#NAME?</v>
          </cell>
        </row>
        <row r="53">
          <cell r="C53" t="str">
            <v>Number of Detects</v>
          </cell>
          <cell r="L53" t="e">
            <v>#NAME?</v>
          </cell>
          <cell r="M53" t="e">
            <v>#NAME?</v>
          </cell>
        </row>
        <row r="54">
          <cell r="C54" t="str">
            <v>Minimum Concentration</v>
          </cell>
          <cell r="L54" t="e">
            <v>#NAME?</v>
          </cell>
          <cell r="M54" t="e">
            <v>#NAME?</v>
          </cell>
        </row>
        <row r="55">
          <cell r="C55" t="str">
            <v>Minimum Detect</v>
          </cell>
          <cell r="L55" t="e">
            <v>#NAME?</v>
          </cell>
          <cell r="M55" t="e">
            <v>#NAME?</v>
          </cell>
        </row>
        <row r="56">
          <cell r="C56" t="str">
            <v>Maximum Concentration</v>
          </cell>
          <cell r="L56" t="e">
            <v>#NAME?</v>
          </cell>
          <cell r="M56" t="e">
            <v>#NAME?</v>
          </cell>
        </row>
        <row r="57">
          <cell r="C57" t="str">
            <v>Maximum Detect</v>
          </cell>
          <cell r="L57" t="e">
            <v>#NAME?</v>
          </cell>
          <cell r="M57" t="e">
            <v>#NAME?</v>
          </cell>
        </row>
        <row r="58">
          <cell r="C58" t="str">
            <v>Average Concentration</v>
          </cell>
          <cell r="L58" t="e">
            <v>#NAME?</v>
          </cell>
          <cell r="M58" t="e">
            <v>#NAME?</v>
          </cell>
        </row>
        <row r="59">
          <cell r="C59" t="str">
            <v>Median Concentration</v>
          </cell>
          <cell r="L59" t="e">
            <v>#NAME?</v>
          </cell>
          <cell r="M59" t="e">
            <v>#NAME?</v>
          </cell>
        </row>
        <row r="60">
          <cell r="C60" t="str">
            <v>Standard Deviation</v>
          </cell>
          <cell r="L60" t="e">
            <v>#NAME?</v>
          </cell>
          <cell r="M60" t="e">
            <v>#NAME?</v>
          </cell>
        </row>
        <row r="61">
          <cell r="C61" t="str">
            <v>Number of Guideline Exceedances</v>
          </cell>
          <cell r="L61" t="e">
            <v>#NAME?</v>
          </cell>
          <cell r="M61" t="e">
            <v>#NAME?</v>
          </cell>
        </row>
        <row r="62">
          <cell r="C62" t="str">
            <v>Number of Guideline Exceedances(Detects Only)</v>
          </cell>
          <cell r="L62" t="e">
            <v>#NAME?</v>
          </cell>
          <cell r="M62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62366-64A0-451C-A1E6-3E158DB264C9}">
  <dimension ref="A1:BK814"/>
  <sheetViews>
    <sheetView tabSelected="1" zoomScale="55" zoomScaleNormal="55" workbookViewId="0">
      <selection activeCell="J21" sqref="J21"/>
    </sheetView>
  </sheetViews>
  <sheetFormatPr defaultRowHeight="15" x14ac:dyDescent="0.25"/>
  <cols>
    <col min="1" max="1" width="5.42578125" customWidth="1"/>
    <col min="2" max="2" width="26.85546875" customWidth="1"/>
    <col min="3" max="3" width="26.42578125" customWidth="1"/>
    <col min="4" max="4" width="25.7109375" bestFit="1" customWidth="1"/>
    <col min="5" max="5" width="15" customWidth="1"/>
    <col min="6" max="6" width="22.5703125" style="46" customWidth="1"/>
    <col min="7" max="7" width="27.28515625" bestFit="1" customWidth="1"/>
    <col min="8" max="8" width="5.5703125" customWidth="1"/>
    <col min="9" max="13" width="21" customWidth="1"/>
    <col min="14" max="14" width="28.5703125" bestFit="1" customWidth="1"/>
    <col min="15" max="20" width="21" customWidth="1"/>
    <col min="21" max="21" width="30.85546875" bestFit="1" customWidth="1"/>
    <col min="22" max="27" width="21" customWidth="1"/>
    <col min="28" max="28" width="28.5703125" bestFit="1" customWidth="1"/>
    <col min="29" max="34" width="21" customWidth="1"/>
    <col min="35" max="35" width="27.7109375" bestFit="1" customWidth="1"/>
    <col min="36" max="41" width="21" customWidth="1"/>
    <col min="42" max="42" width="29.42578125" bestFit="1" customWidth="1"/>
    <col min="43" max="48" width="21" customWidth="1"/>
    <col min="49" max="49" width="29.42578125" bestFit="1" customWidth="1"/>
    <col min="50" max="55" width="21" customWidth="1"/>
    <col min="56" max="56" width="30.85546875" bestFit="1" customWidth="1"/>
    <col min="58" max="58" width="33.85546875" bestFit="1" customWidth="1"/>
    <col min="59" max="59" width="18.28515625" bestFit="1" customWidth="1"/>
    <col min="60" max="60" width="27.85546875" bestFit="1" customWidth="1"/>
    <col min="62" max="62" width="26.28515625" bestFit="1" customWidth="1"/>
    <col min="63" max="63" width="28.5703125" bestFit="1" customWidth="1"/>
  </cols>
  <sheetData>
    <row r="1" spans="1:63" ht="27" customHeight="1" x14ac:dyDescent="0.4">
      <c r="A1" s="1"/>
      <c r="B1" s="2" t="s">
        <v>0</v>
      </c>
      <c r="C1" s="3" t="s">
        <v>1</v>
      </c>
      <c r="D1" s="3"/>
      <c r="E1" s="3"/>
      <c r="F1" s="3"/>
      <c r="G1" s="4"/>
      <c r="H1" s="1"/>
      <c r="I1" s="2" t="s">
        <v>0</v>
      </c>
      <c r="J1" s="3" t="s">
        <v>1</v>
      </c>
      <c r="K1" s="3"/>
      <c r="L1" s="3"/>
      <c r="M1" s="3"/>
      <c r="N1" s="4"/>
      <c r="P1" s="2" t="s">
        <v>0</v>
      </c>
      <c r="Q1" s="3" t="s">
        <v>1</v>
      </c>
      <c r="R1" s="3"/>
      <c r="S1" s="3"/>
      <c r="T1" s="3"/>
      <c r="U1" s="4"/>
      <c r="W1" s="2" t="s">
        <v>0</v>
      </c>
      <c r="X1" s="3" t="s">
        <v>1</v>
      </c>
      <c r="Y1" s="3"/>
      <c r="Z1" s="3"/>
      <c r="AA1" s="3"/>
      <c r="AB1" s="4"/>
      <c r="AD1" s="2" t="s">
        <v>0</v>
      </c>
      <c r="AE1" s="3" t="s">
        <v>1</v>
      </c>
      <c r="AF1" s="3"/>
      <c r="AG1" s="3"/>
      <c r="AH1" s="3"/>
      <c r="AI1" s="4"/>
      <c r="AK1" s="2" t="s">
        <v>0</v>
      </c>
      <c r="AL1" s="3" t="s">
        <v>1</v>
      </c>
      <c r="AM1" s="3"/>
      <c r="AN1" s="3"/>
      <c r="AO1" s="3"/>
      <c r="AP1" s="4"/>
      <c r="AR1" s="2" t="s">
        <v>0</v>
      </c>
      <c r="AS1" s="3" t="s">
        <v>1</v>
      </c>
      <c r="AT1" s="3"/>
      <c r="AU1" s="3"/>
      <c r="AV1" s="3"/>
      <c r="AW1" s="4"/>
      <c r="AY1" s="2" t="s">
        <v>0</v>
      </c>
      <c r="AZ1" s="3" t="s">
        <v>1</v>
      </c>
      <c r="BA1" s="3"/>
      <c r="BB1" s="3"/>
      <c r="BC1" s="3"/>
      <c r="BD1" s="4"/>
      <c r="BF1" s="2" t="s">
        <v>0</v>
      </c>
      <c r="BG1" s="3" t="s">
        <v>1</v>
      </c>
      <c r="BH1" s="3"/>
      <c r="BI1" s="3"/>
      <c r="BJ1" s="3"/>
      <c r="BK1" s="4"/>
    </row>
    <row r="2" spans="1:63" ht="52.5" customHeight="1" x14ac:dyDescent="0.4">
      <c r="A2" s="1"/>
      <c r="B2" s="5" t="s">
        <v>0</v>
      </c>
      <c r="C2" s="6" t="s">
        <v>2</v>
      </c>
      <c r="D2" s="6"/>
      <c r="E2" s="6"/>
      <c r="F2" s="6"/>
      <c r="G2" s="7"/>
      <c r="H2" s="1"/>
      <c r="I2" s="5" t="s">
        <v>0</v>
      </c>
      <c r="J2" s="6" t="s">
        <v>2</v>
      </c>
      <c r="K2" s="6"/>
      <c r="L2" s="6"/>
      <c r="M2" s="6"/>
      <c r="N2" s="7"/>
      <c r="P2" s="5" t="s">
        <v>0</v>
      </c>
      <c r="Q2" s="6" t="s">
        <v>2</v>
      </c>
      <c r="R2" s="6"/>
      <c r="S2" s="6"/>
      <c r="T2" s="6"/>
      <c r="U2" s="7"/>
      <c r="W2" s="5" t="s">
        <v>0</v>
      </c>
      <c r="X2" s="6" t="s">
        <v>2</v>
      </c>
      <c r="Y2" s="6"/>
      <c r="Z2" s="6"/>
      <c r="AA2" s="6"/>
      <c r="AB2" s="7"/>
      <c r="AD2" s="5" t="s">
        <v>0</v>
      </c>
      <c r="AE2" s="6" t="s">
        <v>2</v>
      </c>
      <c r="AF2" s="6"/>
      <c r="AG2" s="6"/>
      <c r="AH2" s="6"/>
      <c r="AI2" s="7"/>
      <c r="AK2" s="5" t="s">
        <v>0</v>
      </c>
      <c r="AL2" s="6" t="s">
        <v>2</v>
      </c>
      <c r="AM2" s="6"/>
      <c r="AN2" s="6"/>
      <c r="AO2" s="6"/>
      <c r="AP2" s="7"/>
      <c r="AR2" s="5" t="s">
        <v>0</v>
      </c>
      <c r="AS2" s="6" t="s">
        <v>2</v>
      </c>
      <c r="AT2" s="6"/>
      <c r="AU2" s="6"/>
      <c r="AV2" s="6"/>
      <c r="AW2" s="7"/>
      <c r="AY2" s="5" t="s">
        <v>0</v>
      </c>
      <c r="AZ2" s="6" t="s">
        <v>2</v>
      </c>
      <c r="BA2" s="6"/>
      <c r="BB2" s="6"/>
      <c r="BC2" s="6"/>
      <c r="BD2" s="7"/>
      <c r="BF2" s="5" t="s">
        <v>0</v>
      </c>
      <c r="BG2" s="6" t="s">
        <v>2</v>
      </c>
      <c r="BH2" s="6"/>
      <c r="BI2" s="6"/>
      <c r="BJ2" s="6"/>
      <c r="BK2" s="7"/>
    </row>
    <row r="3" spans="1:63" ht="24.75" customHeight="1" x14ac:dyDescent="0.25">
      <c r="A3" s="1"/>
      <c r="B3" s="8" t="s">
        <v>3</v>
      </c>
      <c r="C3" s="9">
        <v>5955</v>
      </c>
      <c r="D3" s="9"/>
      <c r="E3" s="9"/>
      <c r="F3" s="9"/>
      <c r="G3" s="10"/>
      <c r="H3" s="1"/>
      <c r="I3" s="8" t="s">
        <v>3</v>
      </c>
      <c r="J3" s="9">
        <v>5955</v>
      </c>
      <c r="K3" s="9"/>
      <c r="L3" s="9"/>
      <c r="M3" s="9"/>
      <c r="N3" s="10"/>
      <c r="P3" s="8" t="s">
        <v>3</v>
      </c>
      <c r="Q3" s="9">
        <v>5955</v>
      </c>
      <c r="R3" s="9"/>
      <c r="S3" s="9"/>
      <c r="T3" s="9"/>
      <c r="U3" s="10"/>
      <c r="W3" s="8" t="s">
        <v>3</v>
      </c>
      <c r="X3" s="9">
        <v>5955</v>
      </c>
      <c r="Y3" s="9"/>
      <c r="Z3" s="9"/>
      <c r="AA3" s="9"/>
      <c r="AB3" s="10"/>
      <c r="AD3" s="8" t="s">
        <v>3</v>
      </c>
      <c r="AE3" s="9">
        <v>5955</v>
      </c>
      <c r="AF3" s="9"/>
      <c r="AG3" s="9"/>
      <c r="AH3" s="9"/>
      <c r="AI3" s="10"/>
      <c r="AK3" s="8" t="s">
        <v>3</v>
      </c>
      <c r="AL3" s="9">
        <v>5955</v>
      </c>
      <c r="AM3" s="9"/>
      <c r="AN3" s="9"/>
      <c r="AO3" s="9"/>
      <c r="AP3" s="10"/>
      <c r="AR3" s="8" t="s">
        <v>3</v>
      </c>
      <c r="AS3" s="9">
        <v>5955</v>
      </c>
      <c r="AT3" s="9"/>
      <c r="AU3" s="9"/>
      <c r="AV3" s="9"/>
      <c r="AW3" s="10"/>
      <c r="AY3" s="8" t="s">
        <v>3</v>
      </c>
      <c r="AZ3" s="9">
        <v>5955</v>
      </c>
      <c r="BA3" s="9"/>
      <c r="BB3" s="9"/>
      <c r="BC3" s="9"/>
      <c r="BD3" s="10"/>
      <c r="BF3" s="8" t="s">
        <v>3</v>
      </c>
      <c r="BG3" s="9">
        <v>5955</v>
      </c>
      <c r="BH3" s="9"/>
      <c r="BI3" s="9"/>
      <c r="BJ3" s="9"/>
      <c r="BK3" s="10"/>
    </row>
    <row r="4" spans="1:63" ht="24" customHeight="1" x14ac:dyDescent="0.25">
      <c r="A4" s="1"/>
      <c r="B4" s="8" t="s">
        <v>4</v>
      </c>
      <c r="C4" s="11" t="s">
        <v>5</v>
      </c>
      <c r="D4" s="11"/>
      <c r="E4" s="11"/>
      <c r="F4" s="11"/>
      <c r="G4" s="12"/>
      <c r="H4" s="1"/>
      <c r="I4" s="8" t="s">
        <v>4</v>
      </c>
      <c r="J4" s="11" t="s">
        <v>5</v>
      </c>
      <c r="K4" s="11"/>
      <c r="L4" s="11"/>
      <c r="M4" s="11"/>
      <c r="N4" s="12"/>
      <c r="P4" s="8" t="s">
        <v>4</v>
      </c>
      <c r="Q4" s="11" t="s">
        <v>5</v>
      </c>
      <c r="R4" s="11"/>
      <c r="S4" s="11"/>
      <c r="T4" s="11"/>
      <c r="U4" s="12"/>
      <c r="W4" s="8" t="s">
        <v>4</v>
      </c>
      <c r="X4" s="11" t="s">
        <v>5</v>
      </c>
      <c r="Y4" s="11"/>
      <c r="Z4" s="11"/>
      <c r="AA4" s="11"/>
      <c r="AB4" s="12"/>
      <c r="AD4" s="8" t="s">
        <v>4</v>
      </c>
      <c r="AE4" s="11" t="s">
        <v>5</v>
      </c>
      <c r="AF4" s="11"/>
      <c r="AG4" s="11"/>
      <c r="AH4" s="11"/>
      <c r="AI4" s="12"/>
      <c r="AK4" s="8" t="s">
        <v>4</v>
      </c>
      <c r="AL4" s="11" t="s">
        <v>5</v>
      </c>
      <c r="AM4" s="11"/>
      <c r="AN4" s="11"/>
      <c r="AO4" s="11"/>
      <c r="AP4" s="12"/>
      <c r="AR4" s="8" t="s">
        <v>4</v>
      </c>
      <c r="AS4" s="11" t="s">
        <v>5</v>
      </c>
      <c r="AT4" s="11"/>
      <c r="AU4" s="11"/>
      <c r="AV4" s="11"/>
      <c r="AW4" s="12"/>
      <c r="AY4" s="8" t="s">
        <v>4</v>
      </c>
      <c r="AZ4" s="11" t="s">
        <v>5</v>
      </c>
      <c r="BA4" s="11"/>
      <c r="BB4" s="11"/>
      <c r="BC4" s="11"/>
      <c r="BD4" s="12"/>
      <c r="BF4" s="8" t="s">
        <v>4</v>
      </c>
      <c r="BG4" s="11" t="s">
        <v>5</v>
      </c>
      <c r="BH4" s="11"/>
      <c r="BI4" s="11"/>
      <c r="BJ4" s="11"/>
      <c r="BK4" s="12"/>
    </row>
    <row r="5" spans="1:63" ht="18.75" customHeight="1" x14ac:dyDescent="0.25">
      <c r="A5" s="1"/>
      <c r="B5" s="8" t="s">
        <v>6</v>
      </c>
      <c r="C5" s="11">
        <v>44153</v>
      </c>
      <c r="D5" s="11"/>
      <c r="E5" s="11"/>
      <c r="F5" s="11"/>
      <c r="G5" s="12"/>
      <c r="H5" s="1"/>
      <c r="I5" s="8" t="s">
        <v>6</v>
      </c>
      <c r="J5" s="11">
        <v>44153</v>
      </c>
      <c r="K5" s="11"/>
      <c r="L5" s="11"/>
      <c r="M5" s="11"/>
      <c r="N5" s="12"/>
      <c r="P5" s="8" t="s">
        <v>6</v>
      </c>
      <c r="Q5" s="11">
        <v>44153</v>
      </c>
      <c r="R5" s="11"/>
      <c r="S5" s="11"/>
      <c r="T5" s="11"/>
      <c r="U5" s="12"/>
      <c r="W5" s="8" t="s">
        <v>6</v>
      </c>
      <c r="X5" s="11">
        <v>44153</v>
      </c>
      <c r="Y5" s="11"/>
      <c r="Z5" s="11"/>
      <c r="AA5" s="11"/>
      <c r="AB5" s="12"/>
      <c r="AD5" s="8" t="s">
        <v>6</v>
      </c>
      <c r="AE5" s="11">
        <v>44153</v>
      </c>
      <c r="AF5" s="11"/>
      <c r="AG5" s="11"/>
      <c r="AH5" s="11"/>
      <c r="AI5" s="12"/>
      <c r="AK5" s="8" t="s">
        <v>6</v>
      </c>
      <c r="AL5" s="11">
        <v>44153</v>
      </c>
      <c r="AM5" s="11"/>
      <c r="AN5" s="11"/>
      <c r="AO5" s="11"/>
      <c r="AP5" s="12"/>
      <c r="AR5" s="8" t="s">
        <v>6</v>
      </c>
      <c r="AS5" s="11">
        <v>44153</v>
      </c>
      <c r="AT5" s="11"/>
      <c r="AU5" s="11"/>
      <c r="AV5" s="11"/>
      <c r="AW5" s="12"/>
      <c r="AY5" s="8" t="s">
        <v>6</v>
      </c>
      <c r="AZ5" s="11">
        <v>44153</v>
      </c>
      <c r="BA5" s="11"/>
      <c r="BB5" s="11"/>
      <c r="BC5" s="11"/>
      <c r="BD5" s="12"/>
      <c r="BF5" s="8" t="s">
        <v>6</v>
      </c>
      <c r="BG5" s="11">
        <v>44153</v>
      </c>
      <c r="BH5" s="11"/>
      <c r="BI5" s="11"/>
      <c r="BJ5" s="11"/>
      <c r="BK5" s="12"/>
    </row>
    <row r="6" spans="1:63" ht="24" customHeight="1" x14ac:dyDescent="0.25">
      <c r="A6" s="1"/>
      <c r="B6" s="8" t="s">
        <v>7</v>
      </c>
      <c r="C6" s="11"/>
      <c r="D6" s="13"/>
      <c r="E6" s="13"/>
      <c r="F6" s="13"/>
      <c r="G6" s="14"/>
      <c r="H6" s="1"/>
      <c r="I6" s="8" t="s">
        <v>7</v>
      </c>
      <c r="J6" s="11"/>
      <c r="K6" s="13"/>
      <c r="L6" s="13"/>
      <c r="M6" s="13"/>
      <c r="N6" s="14"/>
      <c r="P6" s="8" t="s">
        <v>7</v>
      </c>
      <c r="Q6" s="11"/>
      <c r="R6" s="13"/>
      <c r="S6" s="13"/>
      <c r="T6" s="13"/>
      <c r="U6" s="14"/>
      <c r="W6" s="8" t="s">
        <v>7</v>
      </c>
      <c r="X6" s="11"/>
      <c r="Y6" s="13"/>
      <c r="Z6" s="13"/>
      <c r="AA6" s="13"/>
      <c r="AB6" s="14"/>
      <c r="AD6" s="8" t="s">
        <v>7</v>
      </c>
      <c r="AE6" s="11"/>
      <c r="AF6" s="13"/>
      <c r="AG6" s="13"/>
      <c r="AH6" s="13"/>
      <c r="AI6" s="14"/>
      <c r="AK6" s="8" t="s">
        <v>7</v>
      </c>
      <c r="AL6" s="11"/>
      <c r="AM6" s="13"/>
      <c r="AN6" s="13"/>
      <c r="AO6" s="13"/>
      <c r="AP6" s="14"/>
      <c r="AR6" s="8" t="s">
        <v>7</v>
      </c>
      <c r="AS6" s="11"/>
      <c r="AT6" s="13"/>
      <c r="AU6" s="13"/>
      <c r="AV6" s="13"/>
      <c r="AW6" s="14"/>
      <c r="AY6" s="8" t="s">
        <v>7</v>
      </c>
      <c r="AZ6" s="11"/>
      <c r="BA6" s="13"/>
      <c r="BB6" s="13"/>
      <c r="BC6" s="13"/>
      <c r="BD6" s="14"/>
      <c r="BF6" s="8" t="s">
        <v>7</v>
      </c>
      <c r="BG6" s="11"/>
      <c r="BH6" s="13"/>
      <c r="BI6" s="13"/>
      <c r="BJ6" s="13"/>
      <c r="BK6" s="14"/>
    </row>
    <row r="7" spans="1:63" s="20" customFormat="1" ht="18.75" customHeight="1" x14ac:dyDescent="0.25">
      <c r="A7" s="15"/>
      <c r="B7" s="16" t="s">
        <v>8</v>
      </c>
      <c r="C7" s="17" t="s">
        <v>9</v>
      </c>
      <c r="D7" s="18" t="s">
        <v>10</v>
      </c>
      <c r="E7" s="18" t="s">
        <v>11</v>
      </c>
      <c r="F7" s="18" t="s">
        <v>12</v>
      </c>
      <c r="G7" s="19" t="s">
        <v>13</v>
      </c>
      <c r="H7" s="15"/>
      <c r="I7" s="16" t="s">
        <v>8</v>
      </c>
      <c r="J7" s="17" t="s">
        <v>9</v>
      </c>
      <c r="K7" s="18" t="s">
        <v>10</v>
      </c>
      <c r="L7" s="18" t="s">
        <v>11</v>
      </c>
      <c r="M7" s="18" t="s">
        <v>12</v>
      </c>
      <c r="N7" s="19" t="s">
        <v>13</v>
      </c>
      <c r="P7" s="16" t="s">
        <v>8</v>
      </c>
      <c r="Q7" s="17" t="s">
        <v>9</v>
      </c>
      <c r="R7" s="18" t="s">
        <v>10</v>
      </c>
      <c r="S7" s="18" t="s">
        <v>11</v>
      </c>
      <c r="T7" s="18" t="s">
        <v>12</v>
      </c>
      <c r="U7" s="19" t="s">
        <v>13</v>
      </c>
      <c r="W7" s="16" t="s">
        <v>8</v>
      </c>
      <c r="X7" s="17" t="s">
        <v>9</v>
      </c>
      <c r="Y7" s="18" t="s">
        <v>10</v>
      </c>
      <c r="Z7" s="18" t="s">
        <v>11</v>
      </c>
      <c r="AA7" s="18" t="s">
        <v>12</v>
      </c>
      <c r="AB7" s="19" t="s">
        <v>13</v>
      </c>
      <c r="AD7" s="16" t="s">
        <v>8</v>
      </c>
      <c r="AE7" s="17" t="s">
        <v>9</v>
      </c>
      <c r="AF7" s="18" t="s">
        <v>10</v>
      </c>
      <c r="AG7" s="18" t="s">
        <v>11</v>
      </c>
      <c r="AH7" s="18" t="s">
        <v>12</v>
      </c>
      <c r="AI7" s="19" t="s">
        <v>13</v>
      </c>
      <c r="AK7" s="16" t="s">
        <v>8</v>
      </c>
      <c r="AL7" s="17" t="s">
        <v>9</v>
      </c>
      <c r="AM7" s="18" t="s">
        <v>10</v>
      </c>
      <c r="AN7" s="18" t="s">
        <v>11</v>
      </c>
      <c r="AO7" s="18" t="s">
        <v>12</v>
      </c>
      <c r="AP7" s="19" t="s">
        <v>13</v>
      </c>
      <c r="AR7" s="16" t="s">
        <v>8</v>
      </c>
      <c r="AS7" s="17" t="s">
        <v>9</v>
      </c>
      <c r="AT7" s="18" t="s">
        <v>10</v>
      </c>
      <c r="AU7" s="18" t="s">
        <v>11</v>
      </c>
      <c r="AV7" s="18" t="s">
        <v>12</v>
      </c>
      <c r="AW7" s="19" t="s">
        <v>13</v>
      </c>
      <c r="AY7" s="16" t="s">
        <v>8</v>
      </c>
      <c r="AZ7" s="17" t="s">
        <v>9</v>
      </c>
      <c r="BA7" s="18" t="s">
        <v>10</v>
      </c>
      <c r="BB7" s="18" t="s">
        <v>11</v>
      </c>
      <c r="BC7" s="18" t="s">
        <v>12</v>
      </c>
      <c r="BD7" s="19" t="s">
        <v>13</v>
      </c>
      <c r="BF7" s="16" t="s">
        <v>8</v>
      </c>
      <c r="BG7" s="17" t="s">
        <v>9</v>
      </c>
      <c r="BH7" s="18" t="s">
        <v>10</v>
      </c>
      <c r="BI7" s="18" t="s">
        <v>11</v>
      </c>
      <c r="BJ7" s="18" t="s">
        <v>12</v>
      </c>
      <c r="BK7" s="19" t="s">
        <v>13</v>
      </c>
    </row>
    <row r="8" spans="1:63" s="20" customFormat="1" ht="20.25" customHeight="1" x14ac:dyDescent="0.25">
      <c r="A8" s="15"/>
      <c r="B8" s="21"/>
      <c r="C8" s="22"/>
      <c r="D8" s="18"/>
      <c r="E8" s="18"/>
      <c r="F8" s="18"/>
      <c r="G8" s="19"/>
      <c r="H8" s="15"/>
      <c r="I8" s="21"/>
      <c r="J8" s="22"/>
      <c r="K8" s="18"/>
      <c r="L8" s="18"/>
      <c r="M8" s="18"/>
      <c r="N8" s="19"/>
      <c r="P8" s="21"/>
      <c r="Q8" s="22"/>
      <c r="R8" s="18"/>
      <c r="S8" s="18"/>
      <c r="T8" s="18"/>
      <c r="U8" s="19"/>
      <c r="W8" s="21"/>
      <c r="X8" s="22"/>
      <c r="Y8" s="18"/>
      <c r="Z8" s="18"/>
      <c r="AA8" s="18"/>
      <c r="AB8" s="19"/>
      <c r="AD8" s="21"/>
      <c r="AE8" s="22"/>
      <c r="AF8" s="18"/>
      <c r="AG8" s="18"/>
      <c r="AH8" s="18"/>
      <c r="AI8" s="19"/>
      <c r="AK8" s="21"/>
      <c r="AL8" s="22"/>
      <c r="AM8" s="18"/>
      <c r="AN8" s="18"/>
      <c r="AO8" s="18"/>
      <c r="AP8" s="19"/>
      <c r="AR8" s="21"/>
      <c r="AS8" s="22"/>
      <c r="AT8" s="18"/>
      <c r="AU8" s="18"/>
      <c r="AV8" s="18"/>
      <c r="AW8" s="19"/>
      <c r="AY8" s="21"/>
      <c r="AZ8" s="22"/>
      <c r="BA8" s="18"/>
      <c r="BB8" s="18"/>
      <c r="BC8" s="18"/>
      <c r="BD8" s="19"/>
      <c r="BF8" s="21"/>
      <c r="BG8" s="22"/>
      <c r="BH8" s="18"/>
      <c r="BI8" s="18"/>
      <c r="BJ8" s="18"/>
      <c r="BK8" s="19"/>
    </row>
    <row r="9" spans="1:63" ht="18" customHeight="1" x14ac:dyDescent="0.25">
      <c r="B9" s="23" t="s">
        <v>14</v>
      </c>
      <c r="C9" s="24" t="s">
        <v>15</v>
      </c>
      <c r="D9" s="25" t="s">
        <v>16</v>
      </c>
      <c r="E9" s="25" t="s">
        <v>17</v>
      </c>
      <c r="F9" s="26" t="str">
        <f>VLOOKUP(B9,'[1]Chemistry Table (Oct 2020)'!$B:$HH,34,FALSE)</f>
        <v>4.08</v>
      </c>
      <c r="G9" s="27" t="s">
        <v>18</v>
      </c>
      <c r="I9" s="23" t="s">
        <v>19</v>
      </c>
      <c r="J9" s="24" t="s">
        <v>15</v>
      </c>
      <c r="K9" s="25" t="s">
        <v>16</v>
      </c>
      <c r="L9" s="25" t="s">
        <v>17</v>
      </c>
      <c r="M9" s="26" t="str">
        <f>VLOOKUP(I9,'[1]Chemistry Table (Oct 2020)'!$B:$HH,34,FALSE)</f>
        <v>2.78</v>
      </c>
      <c r="N9" s="27" t="s">
        <v>18</v>
      </c>
      <c r="P9" s="28" t="s">
        <v>20</v>
      </c>
      <c r="Q9" s="29" t="s">
        <v>15</v>
      </c>
      <c r="R9" s="25" t="s">
        <v>16</v>
      </c>
      <c r="S9" s="25" t="s">
        <v>17</v>
      </c>
      <c r="T9" s="26" t="str">
        <f>VLOOKUP(P9,'[1]Chemistry Table (Oct 2020)'!$B:$HH,34,FALSE)</f>
        <v>4.41</v>
      </c>
      <c r="U9" s="27" t="s">
        <v>18</v>
      </c>
      <c r="W9" s="23" t="s">
        <v>21</v>
      </c>
      <c r="X9" s="29" t="s">
        <v>15</v>
      </c>
      <c r="Y9" s="25" t="s">
        <v>16</v>
      </c>
      <c r="Z9" s="25" t="s">
        <v>17</v>
      </c>
      <c r="AA9" s="26" t="str">
        <f>VLOOKUP(W9,'[1]Chemistry Table (Oct 2020)'!$B:$HH,34,FALSE)</f>
        <v>1.05</v>
      </c>
      <c r="AB9" s="27" t="s">
        <v>18</v>
      </c>
      <c r="AD9" s="23" t="s">
        <v>22</v>
      </c>
      <c r="AE9" s="29" t="s">
        <v>15</v>
      </c>
      <c r="AF9" s="25" t="s">
        <v>16</v>
      </c>
      <c r="AG9" s="25" t="s">
        <v>17</v>
      </c>
      <c r="AH9" s="26" t="str">
        <f>VLOOKUP(AD9,'[1]Chemistry Table (Oct 2020)'!$B:$HH,34,FALSE)</f>
        <v>2.88</v>
      </c>
      <c r="AI9" s="27" t="s">
        <v>18</v>
      </c>
      <c r="AK9" s="23" t="s">
        <v>23</v>
      </c>
      <c r="AL9" s="29" t="s">
        <v>15</v>
      </c>
      <c r="AM9" s="25" t="s">
        <v>16</v>
      </c>
      <c r="AN9" s="25" t="s">
        <v>17</v>
      </c>
      <c r="AO9" s="26" t="str">
        <f>VLOOKUP(AK9,'[1]Chemistry Table (Oct 2020)'!$B:$HH,34,FALSE)</f>
        <v>3.96</v>
      </c>
      <c r="AP9" s="27" t="s">
        <v>18</v>
      </c>
      <c r="AR9" s="23" t="s">
        <v>24</v>
      </c>
      <c r="AS9" s="29" t="s">
        <v>15</v>
      </c>
      <c r="AT9" s="25" t="s">
        <v>16</v>
      </c>
      <c r="AU9" s="25" t="s">
        <v>17</v>
      </c>
      <c r="AV9" s="26" t="str">
        <f>VLOOKUP(AR9,'[1]Chemistry Table (Oct 2020)'!$B:$HH,34,FALSE)</f>
        <v>8.39</v>
      </c>
      <c r="AW9" s="27" t="s">
        <v>18</v>
      </c>
      <c r="AY9" s="23" t="s">
        <v>25</v>
      </c>
      <c r="AZ9" s="29" t="s">
        <v>15</v>
      </c>
      <c r="BA9" s="25" t="s">
        <v>16</v>
      </c>
      <c r="BB9" s="25" t="s">
        <v>17</v>
      </c>
      <c r="BC9" s="26" t="str">
        <f>VLOOKUP(AY9,'[1]Chemistry Table (Oct 2020)'!$B:$HH,34,FALSE)</f>
        <v>1.93</v>
      </c>
      <c r="BD9" s="27" t="s">
        <v>18</v>
      </c>
      <c r="BF9" s="23" t="s">
        <v>26</v>
      </c>
      <c r="BG9" s="29" t="s">
        <v>27</v>
      </c>
      <c r="BH9" s="25" t="s">
        <v>28</v>
      </c>
      <c r="BI9" s="25" t="s">
        <v>29</v>
      </c>
      <c r="BJ9" s="26" t="str">
        <f>VLOOKUP(BF9,'[1]Chemistry Table (Oct 2020)'!$B:$HH,18,FALSE)</f>
        <v>6.53</v>
      </c>
      <c r="BK9" s="27" t="s">
        <v>30</v>
      </c>
    </row>
    <row r="10" spans="1:63" ht="18" customHeight="1" x14ac:dyDescent="0.25">
      <c r="B10" s="23" t="s">
        <v>14</v>
      </c>
      <c r="C10" s="24" t="s">
        <v>15</v>
      </c>
      <c r="D10" s="25" t="s">
        <v>28</v>
      </c>
      <c r="E10" s="25" t="s">
        <v>29</v>
      </c>
      <c r="F10" s="26" t="s">
        <v>31</v>
      </c>
      <c r="G10" s="27" t="s">
        <v>30</v>
      </c>
      <c r="I10" s="23" t="s">
        <v>19</v>
      </c>
      <c r="J10" s="24" t="s">
        <v>15</v>
      </c>
      <c r="K10" s="25" t="s">
        <v>28</v>
      </c>
      <c r="L10" s="25" t="s">
        <v>29</v>
      </c>
      <c r="M10" s="26" t="s">
        <v>31</v>
      </c>
      <c r="N10" s="27" t="s">
        <v>30</v>
      </c>
      <c r="P10" s="28" t="s">
        <v>20</v>
      </c>
      <c r="Q10" s="29" t="s">
        <v>15</v>
      </c>
      <c r="R10" s="25" t="s">
        <v>28</v>
      </c>
      <c r="S10" s="25" t="s">
        <v>29</v>
      </c>
      <c r="T10" s="30" t="str">
        <f>VLOOKUP(P10,'[1]Chemistry Table (Oct 2020)'!$B:$HH,18,FALSE)</f>
        <v>6.15</v>
      </c>
      <c r="U10" s="27" t="s">
        <v>30</v>
      </c>
      <c r="W10" s="23" t="s">
        <v>21</v>
      </c>
      <c r="X10" s="29" t="s">
        <v>15</v>
      </c>
      <c r="Y10" s="25" t="s">
        <v>28</v>
      </c>
      <c r="Z10" s="25" t="s">
        <v>29</v>
      </c>
      <c r="AA10" s="26" t="str">
        <f>VLOOKUP(W10,'[1]Chemistry Table (Oct 2020)'!$B:$HH,18,FALSE)</f>
        <v>6.53</v>
      </c>
      <c r="AB10" s="27" t="s">
        <v>30</v>
      </c>
      <c r="AD10" s="23" t="s">
        <v>22</v>
      </c>
      <c r="AE10" s="29" t="s">
        <v>15</v>
      </c>
      <c r="AF10" s="25" t="s">
        <v>28</v>
      </c>
      <c r="AG10" s="25" t="s">
        <v>29</v>
      </c>
      <c r="AH10" s="30" t="str">
        <f>VLOOKUP(AD10,'[1]Chemistry Table (Oct 2020)'!$B:$HH,18,FALSE)</f>
        <v>6.15</v>
      </c>
      <c r="AI10" s="27" t="s">
        <v>30</v>
      </c>
      <c r="AK10" s="23" t="s">
        <v>23</v>
      </c>
      <c r="AL10" s="29" t="s">
        <v>15</v>
      </c>
      <c r="AM10" s="25" t="s">
        <v>28</v>
      </c>
      <c r="AN10" s="25" t="s">
        <v>29</v>
      </c>
      <c r="AO10" s="30" t="str">
        <f>VLOOKUP(AK10,'[1]Chemistry Table (Oct 2020)'!$B:$HH,18,FALSE)</f>
        <v>6.39</v>
      </c>
      <c r="AP10" s="27" t="s">
        <v>30</v>
      </c>
      <c r="AR10" s="23" t="s">
        <v>24</v>
      </c>
      <c r="AS10" s="29" t="s">
        <v>15</v>
      </c>
      <c r="AT10" s="25" t="s">
        <v>28</v>
      </c>
      <c r="AU10" s="25" t="s">
        <v>29</v>
      </c>
      <c r="AV10" s="30" t="str">
        <f>VLOOKUP(AR10,'[1]Chemistry Table (Oct 2020)'!$B:$HH,18,FALSE)</f>
        <v>6.38</v>
      </c>
      <c r="AW10" s="27" t="s">
        <v>30</v>
      </c>
      <c r="AY10" s="23" t="s">
        <v>25</v>
      </c>
      <c r="AZ10" s="29" t="s">
        <v>15</v>
      </c>
      <c r="BA10" s="25" t="s">
        <v>28</v>
      </c>
      <c r="BB10" s="25" t="s">
        <v>29</v>
      </c>
      <c r="BC10" s="30" t="str">
        <f>VLOOKUP(AY10,'[1]Chemistry Table (Oct 2020)'!$B:$HH,18,FALSE)</f>
        <v>5.87</v>
      </c>
      <c r="BD10" s="27" t="s">
        <v>30</v>
      </c>
      <c r="BF10" s="23" t="s">
        <v>26</v>
      </c>
      <c r="BG10" s="29" t="s">
        <v>27</v>
      </c>
      <c r="BH10" s="25" t="s">
        <v>32</v>
      </c>
      <c r="BI10" s="25" t="s">
        <v>33</v>
      </c>
      <c r="BJ10" s="26" t="str">
        <f>VLOOKUP(BF10,'[1]Chemistry Table (Oct 2020)'!$B:$HH,19,FALSE)</f>
        <v>714</v>
      </c>
      <c r="BK10" s="27" t="s">
        <v>34</v>
      </c>
    </row>
    <row r="11" spans="1:63" ht="18" customHeight="1" x14ac:dyDescent="0.25">
      <c r="B11" s="23" t="s">
        <v>14</v>
      </c>
      <c r="C11" s="24" t="s">
        <v>15</v>
      </c>
      <c r="D11" s="25" t="s">
        <v>32</v>
      </c>
      <c r="E11" s="25" t="s">
        <v>33</v>
      </c>
      <c r="F11" s="26" t="s">
        <v>31</v>
      </c>
      <c r="G11" s="27" t="s">
        <v>34</v>
      </c>
      <c r="I11" s="23" t="s">
        <v>19</v>
      </c>
      <c r="J11" s="24" t="s">
        <v>15</v>
      </c>
      <c r="K11" s="25" t="s">
        <v>32</v>
      </c>
      <c r="L11" s="25" t="s">
        <v>33</v>
      </c>
      <c r="M11" s="26" t="s">
        <v>31</v>
      </c>
      <c r="N11" s="27" t="s">
        <v>34</v>
      </c>
      <c r="P11" s="28" t="s">
        <v>20</v>
      </c>
      <c r="Q11" s="29" t="s">
        <v>15</v>
      </c>
      <c r="R11" s="25" t="s">
        <v>32</v>
      </c>
      <c r="S11" s="25" t="s">
        <v>33</v>
      </c>
      <c r="T11" s="30" t="str">
        <f>VLOOKUP(P11,'[1]Chemistry Table (Oct 2020)'!$B:$HH,19,FALSE)</f>
        <v>7512</v>
      </c>
      <c r="U11" s="27" t="s">
        <v>34</v>
      </c>
      <c r="W11" s="23" t="s">
        <v>21</v>
      </c>
      <c r="X11" s="29" t="s">
        <v>15</v>
      </c>
      <c r="Y11" s="25" t="s">
        <v>32</v>
      </c>
      <c r="Z11" s="25" t="s">
        <v>33</v>
      </c>
      <c r="AA11" s="30">
        <f>VLOOKUP(W11,'[1]Chemistry Table (Oct 2020)'!$B:$HH,19,FALSE)</f>
        <v>12555</v>
      </c>
      <c r="AB11" s="27" t="s">
        <v>34</v>
      </c>
      <c r="AD11" s="23" t="s">
        <v>22</v>
      </c>
      <c r="AE11" s="29" t="s">
        <v>15</v>
      </c>
      <c r="AF11" s="25" t="s">
        <v>32</v>
      </c>
      <c r="AG11" s="25" t="s">
        <v>33</v>
      </c>
      <c r="AH11" s="30">
        <f>VLOOKUP(AD11,'[1]Chemistry Table (Oct 2020)'!$B:$HH,19,FALSE)</f>
        <v>11737</v>
      </c>
      <c r="AI11" s="27" t="s">
        <v>34</v>
      </c>
      <c r="AK11" s="23" t="s">
        <v>23</v>
      </c>
      <c r="AL11" s="29" t="s">
        <v>15</v>
      </c>
      <c r="AM11" s="25" t="s">
        <v>32</v>
      </c>
      <c r="AN11" s="25" t="s">
        <v>33</v>
      </c>
      <c r="AO11" s="30">
        <f>VLOOKUP(AK11,'[1]Chemistry Table (Oct 2020)'!$B:$HH,19,FALSE)</f>
        <v>13299</v>
      </c>
      <c r="AP11" s="27" t="s">
        <v>34</v>
      </c>
      <c r="AR11" s="23" t="s">
        <v>24</v>
      </c>
      <c r="AS11" s="29" t="s">
        <v>15</v>
      </c>
      <c r="AT11" s="25" t="s">
        <v>32</v>
      </c>
      <c r="AU11" s="25" t="s">
        <v>33</v>
      </c>
      <c r="AV11" s="30">
        <f>VLOOKUP(AR11,'[1]Chemistry Table (Oct 2020)'!$B:$HH,19,FALSE)</f>
        <v>12386</v>
      </c>
      <c r="AW11" s="27" t="s">
        <v>34</v>
      </c>
      <c r="AY11" s="23" t="s">
        <v>25</v>
      </c>
      <c r="AZ11" s="29" t="s">
        <v>15</v>
      </c>
      <c r="BA11" s="25" t="s">
        <v>32</v>
      </c>
      <c r="BB11" s="25" t="s">
        <v>33</v>
      </c>
      <c r="BC11" s="30">
        <f>VLOOKUP(AY11,'[1]Chemistry Table (Oct 2020)'!$B:$HH,19,FALSE)</f>
        <v>13688</v>
      </c>
      <c r="BD11" s="27" t="s">
        <v>34</v>
      </c>
      <c r="BF11" s="23" t="s">
        <v>26</v>
      </c>
      <c r="BG11" s="29" t="s">
        <v>27</v>
      </c>
      <c r="BH11" s="25" t="s">
        <v>35</v>
      </c>
      <c r="BI11" s="25" t="s">
        <v>36</v>
      </c>
      <c r="BJ11" s="26" t="str">
        <f>VLOOKUP(BF11,'[1]Chemistry Table (Oct 2020)'!$B:$HH,199,FALSE)</f>
        <v>410</v>
      </c>
      <c r="BK11" s="27" t="s">
        <v>18</v>
      </c>
    </row>
    <row r="12" spans="1:63" ht="18" customHeight="1" x14ac:dyDescent="0.25">
      <c r="B12" s="23" t="s">
        <v>14</v>
      </c>
      <c r="C12" s="24" t="s">
        <v>15</v>
      </c>
      <c r="D12" s="25" t="s">
        <v>35</v>
      </c>
      <c r="E12" s="25" t="s">
        <v>36</v>
      </c>
      <c r="F12" s="26" t="s">
        <v>31</v>
      </c>
      <c r="G12" s="27" t="s">
        <v>18</v>
      </c>
      <c r="I12" s="23" t="s">
        <v>19</v>
      </c>
      <c r="J12" s="24" t="s">
        <v>15</v>
      </c>
      <c r="K12" s="25" t="s">
        <v>35</v>
      </c>
      <c r="L12" s="25" t="s">
        <v>36</v>
      </c>
      <c r="M12" s="26" t="s">
        <v>31</v>
      </c>
      <c r="N12" s="27" t="s">
        <v>18</v>
      </c>
      <c r="P12" s="28" t="s">
        <v>20</v>
      </c>
      <c r="Q12" s="29" t="s">
        <v>15</v>
      </c>
      <c r="R12" s="25" t="s">
        <v>35</v>
      </c>
      <c r="S12" s="25" t="s">
        <v>36</v>
      </c>
      <c r="T12" s="26" t="str">
        <f>VLOOKUP(P12,'[1]Chemistry Table (Oct 2020)'!$B:$HH,199,FALSE)</f>
        <v>9600</v>
      </c>
      <c r="U12" s="27" t="s">
        <v>18</v>
      </c>
      <c r="W12" s="23" t="s">
        <v>21</v>
      </c>
      <c r="X12" s="29" t="s">
        <v>15</v>
      </c>
      <c r="Y12" s="25" t="s">
        <v>35</v>
      </c>
      <c r="Z12" s="25" t="s">
        <v>36</v>
      </c>
      <c r="AA12" s="26" t="str">
        <f>VLOOKUP(W12,'[1]Chemistry Table (Oct 2020)'!$B:$HH,199,FALSE)</f>
        <v>6500</v>
      </c>
      <c r="AB12" s="27" t="s">
        <v>18</v>
      </c>
      <c r="AD12" s="23" t="s">
        <v>22</v>
      </c>
      <c r="AE12" s="29" t="s">
        <v>15</v>
      </c>
      <c r="AF12" s="25" t="s">
        <v>35</v>
      </c>
      <c r="AG12" s="25" t="s">
        <v>36</v>
      </c>
      <c r="AH12" s="26" t="str">
        <f>VLOOKUP(AD12,'[1]Chemistry Table (Oct 2020)'!$B:$HH,199,FALSE)</f>
        <v>5500</v>
      </c>
      <c r="AI12" s="27" t="s">
        <v>18</v>
      </c>
      <c r="AK12" s="23" t="s">
        <v>23</v>
      </c>
      <c r="AL12" s="29" t="s">
        <v>15</v>
      </c>
      <c r="AM12" s="25" t="s">
        <v>35</v>
      </c>
      <c r="AN12" s="25" t="s">
        <v>36</v>
      </c>
      <c r="AO12" s="26" t="str">
        <f>VLOOKUP(AK12,'[1]Chemistry Table (Oct 2020)'!$B:$HH,199,FALSE)</f>
        <v>8500</v>
      </c>
      <c r="AP12" s="27" t="s">
        <v>18</v>
      </c>
      <c r="AR12" s="23" t="s">
        <v>24</v>
      </c>
      <c r="AS12" s="29" t="s">
        <v>15</v>
      </c>
      <c r="AT12" s="25" t="s">
        <v>35</v>
      </c>
      <c r="AU12" s="25" t="s">
        <v>36</v>
      </c>
      <c r="AV12" s="26" t="str">
        <f>VLOOKUP(AR12,'[1]Chemistry Table (Oct 2020)'!$B:$HH,199,FALSE)</f>
        <v>8100</v>
      </c>
      <c r="AW12" s="27" t="s">
        <v>18</v>
      </c>
      <c r="AY12" s="23" t="s">
        <v>25</v>
      </c>
      <c r="AZ12" s="29" t="s">
        <v>15</v>
      </c>
      <c r="BA12" s="25" t="s">
        <v>35</v>
      </c>
      <c r="BB12" s="25" t="s">
        <v>36</v>
      </c>
      <c r="BC12" s="26" t="str">
        <f>VLOOKUP(AY12,'[1]Chemistry Table (Oct 2020)'!$B:$HH,199,FALSE)</f>
        <v>8400</v>
      </c>
      <c r="BD12" s="27" t="s">
        <v>18</v>
      </c>
      <c r="BF12" s="23" t="s">
        <v>26</v>
      </c>
      <c r="BG12" s="29" t="s">
        <v>27</v>
      </c>
      <c r="BH12" s="25" t="s">
        <v>37</v>
      </c>
      <c r="BI12" s="25" t="s">
        <v>36</v>
      </c>
      <c r="BJ12" s="26" t="str">
        <f>VLOOKUP(BF12,'[1]Chemistry Table (Oct 2020)'!$B:$HH,200,FALSE)</f>
        <v>5.2</v>
      </c>
      <c r="BK12" s="27" t="s">
        <v>18</v>
      </c>
    </row>
    <row r="13" spans="1:63" ht="18" customHeight="1" x14ac:dyDescent="0.25">
      <c r="B13" s="23" t="s">
        <v>14</v>
      </c>
      <c r="C13" s="24" t="s">
        <v>15</v>
      </c>
      <c r="D13" s="25" t="s">
        <v>38</v>
      </c>
      <c r="E13" s="25" t="s">
        <v>36</v>
      </c>
      <c r="F13" s="26" t="s">
        <v>31</v>
      </c>
      <c r="G13" s="27" t="s">
        <v>18</v>
      </c>
      <c r="I13" s="23" t="s">
        <v>19</v>
      </c>
      <c r="J13" s="24" t="s">
        <v>15</v>
      </c>
      <c r="K13" s="25" t="s">
        <v>38</v>
      </c>
      <c r="L13" s="25" t="s">
        <v>36</v>
      </c>
      <c r="M13" s="26" t="s">
        <v>31</v>
      </c>
      <c r="N13" s="27" t="s">
        <v>18</v>
      </c>
      <c r="P13" s="28" t="s">
        <v>20</v>
      </c>
      <c r="Q13" s="29" t="s">
        <v>15</v>
      </c>
      <c r="R13" s="25" t="s">
        <v>38</v>
      </c>
      <c r="S13" s="25" t="s">
        <v>36</v>
      </c>
      <c r="T13" s="26" t="str">
        <f>VLOOKUP(P13,'[1]Chemistry Table (Oct 2020)'!$B:$HH,21,FALSE)</f>
        <v>&lt;20</v>
      </c>
      <c r="U13" s="27" t="s">
        <v>18</v>
      </c>
      <c r="W13" s="23" t="s">
        <v>21</v>
      </c>
      <c r="X13" s="29" t="s">
        <v>15</v>
      </c>
      <c r="Y13" s="25" t="s">
        <v>38</v>
      </c>
      <c r="Z13" s="25" t="s">
        <v>36</v>
      </c>
      <c r="AA13" s="26" t="str">
        <f>VLOOKUP(W13,'[1]Chemistry Table (Oct 2020)'!$B:$HH,21,FALSE)</f>
        <v>670</v>
      </c>
      <c r="AB13" s="27" t="s">
        <v>18</v>
      </c>
      <c r="AD13" s="23" t="s">
        <v>22</v>
      </c>
      <c r="AE13" s="29" t="s">
        <v>15</v>
      </c>
      <c r="AF13" s="25" t="s">
        <v>38</v>
      </c>
      <c r="AG13" s="25" t="s">
        <v>36</v>
      </c>
      <c r="AH13" s="26" t="str">
        <f>VLOOKUP(AD13,'[1]Chemistry Table (Oct 2020)'!$B:$HH,21,FALSE)</f>
        <v>240</v>
      </c>
      <c r="AI13" s="27" t="s">
        <v>18</v>
      </c>
      <c r="AK13" s="23" t="s">
        <v>23</v>
      </c>
      <c r="AL13" s="29" t="s">
        <v>15</v>
      </c>
      <c r="AM13" s="25" t="s">
        <v>38</v>
      </c>
      <c r="AN13" s="25" t="s">
        <v>36</v>
      </c>
      <c r="AO13" s="26" t="str">
        <f>VLOOKUP(AK13,'[1]Chemistry Table (Oct 2020)'!$B:$HH,21,FALSE)</f>
        <v>430</v>
      </c>
      <c r="AP13" s="27" t="s">
        <v>18</v>
      </c>
      <c r="AR13" s="23" t="s">
        <v>24</v>
      </c>
      <c r="AS13" s="29" t="s">
        <v>15</v>
      </c>
      <c r="AT13" s="25" t="s">
        <v>38</v>
      </c>
      <c r="AU13" s="25" t="s">
        <v>36</v>
      </c>
      <c r="AV13" s="26" t="str">
        <f>VLOOKUP(AR13,'[1]Chemistry Table (Oct 2020)'!$B:$HH,21,FALSE)</f>
        <v>630</v>
      </c>
      <c r="AW13" s="27" t="s">
        <v>18</v>
      </c>
      <c r="AY13" s="23" t="s">
        <v>25</v>
      </c>
      <c r="AZ13" s="29" t="s">
        <v>15</v>
      </c>
      <c r="BA13" s="25" t="s">
        <v>38</v>
      </c>
      <c r="BB13" s="25" t="s">
        <v>36</v>
      </c>
      <c r="BC13" s="26" t="str">
        <f>VLOOKUP(AY13,'[1]Chemistry Table (Oct 2020)'!$B:$HH,21,FALSE)</f>
        <v>120</v>
      </c>
      <c r="BD13" s="27" t="s">
        <v>18</v>
      </c>
      <c r="BF13" s="23" t="s">
        <v>26</v>
      </c>
      <c r="BG13" s="29" t="s">
        <v>27</v>
      </c>
      <c r="BH13" s="25" t="s">
        <v>38</v>
      </c>
      <c r="BI13" s="25" t="s">
        <v>36</v>
      </c>
      <c r="BJ13" s="26" t="str">
        <f>VLOOKUP(BF13,'[1]Chemistry Table (Oct 2020)'!$B:$HH,21,FALSE)</f>
        <v>85</v>
      </c>
      <c r="BK13" s="27" t="s">
        <v>18</v>
      </c>
    </row>
    <row r="14" spans="1:63" ht="18" customHeight="1" x14ac:dyDescent="0.25">
      <c r="B14" s="23" t="s">
        <v>14</v>
      </c>
      <c r="C14" s="24" t="s">
        <v>15</v>
      </c>
      <c r="D14" s="25" t="s">
        <v>39</v>
      </c>
      <c r="E14" s="25" t="s">
        <v>36</v>
      </c>
      <c r="F14" s="26" t="s">
        <v>31</v>
      </c>
      <c r="G14" s="27" t="s">
        <v>18</v>
      </c>
      <c r="I14" s="23" t="s">
        <v>19</v>
      </c>
      <c r="J14" s="24" t="s">
        <v>15</v>
      </c>
      <c r="K14" s="25" t="s">
        <v>39</v>
      </c>
      <c r="L14" s="25" t="s">
        <v>36</v>
      </c>
      <c r="M14" s="26" t="s">
        <v>31</v>
      </c>
      <c r="N14" s="27" t="s">
        <v>18</v>
      </c>
      <c r="P14" s="28" t="s">
        <v>20</v>
      </c>
      <c r="Q14" s="29" t="s">
        <v>15</v>
      </c>
      <c r="R14" s="25" t="s">
        <v>39</v>
      </c>
      <c r="S14" s="25" t="s">
        <v>36</v>
      </c>
      <c r="T14" s="26" t="str">
        <f>VLOOKUP(P14,'[1]Chemistry Table (Oct 2020)'!$B:$HH,89,FALSE)</f>
        <v>450</v>
      </c>
      <c r="U14" s="27" t="s">
        <v>18</v>
      </c>
      <c r="W14" s="23" t="s">
        <v>21</v>
      </c>
      <c r="X14" s="29" t="s">
        <v>15</v>
      </c>
      <c r="Y14" s="25" t="s">
        <v>39</v>
      </c>
      <c r="Z14" s="25" t="s">
        <v>36</v>
      </c>
      <c r="AA14" s="26" t="str">
        <f>VLOOKUP(W14,'[1]Chemistry Table (Oct 2020)'!$B:$HH,89,FALSE)</f>
        <v>380</v>
      </c>
      <c r="AB14" s="27" t="s">
        <v>18</v>
      </c>
      <c r="AD14" s="23" t="s">
        <v>22</v>
      </c>
      <c r="AE14" s="29" t="s">
        <v>15</v>
      </c>
      <c r="AF14" s="25" t="s">
        <v>39</v>
      </c>
      <c r="AG14" s="25" t="s">
        <v>36</v>
      </c>
      <c r="AH14" s="26" t="str">
        <f>VLOOKUP(AD14,'[1]Chemistry Table (Oct 2020)'!$B:$HH,89,FALSE)</f>
        <v>530</v>
      </c>
      <c r="AI14" s="27" t="s">
        <v>18</v>
      </c>
      <c r="AK14" s="23" t="s">
        <v>23</v>
      </c>
      <c r="AL14" s="29" t="s">
        <v>15</v>
      </c>
      <c r="AM14" s="25" t="s">
        <v>39</v>
      </c>
      <c r="AN14" s="25" t="s">
        <v>36</v>
      </c>
      <c r="AO14" s="26" t="str">
        <f>VLOOKUP(AK14,'[1]Chemistry Table (Oct 2020)'!$B:$HH,89,FALSE)</f>
        <v>510</v>
      </c>
      <c r="AP14" s="27" t="s">
        <v>18</v>
      </c>
      <c r="AR14" s="23" t="s">
        <v>24</v>
      </c>
      <c r="AS14" s="29" t="s">
        <v>15</v>
      </c>
      <c r="AT14" s="25" t="s">
        <v>39</v>
      </c>
      <c r="AU14" s="25" t="s">
        <v>36</v>
      </c>
      <c r="AV14" s="26" t="str">
        <f>VLOOKUP(AR14,'[1]Chemistry Table (Oct 2020)'!$B:$HH,89,FALSE)</f>
        <v>450</v>
      </c>
      <c r="AW14" s="27" t="s">
        <v>18</v>
      </c>
      <c r="AY14" s="23" t="s">
        <v>25</v>
      </c>
      <c r="AZ14" s="29" t="s">
        <v>15</v>
      </c>
      <c r="BA14" s="25" t="s">
        <v>39</v>
      </c>
      <c r="BB14" s="25" t="s">
        <v>36</v>
      </c>
      <c r="BC14" s="26" t="str">
        <f>VLOOKUP(AY14,'[1]Chemistry Table (Oct 2020)'!$B:$HH,89,FALSE)</f>
        <v>460</v>
      </c>
      <c r="BD14" s="27" t="s">
        <v>18</v>
      </c>
      <c r="BF14" s="23" t="s">
        <v>26</v>
      </c>
      <c r="BG14" s="29" t="s">
        <v>27</v>
      </c>
      <c r="BH14" s="25" t="s">
        <v>39</v>
      </c>
      <c r="BI14" s="25" t="s">
        <v>36</v>
      </c>
      <c r="BJ14" s="26" t="str">
        <f>VLOOKUP(BF14,'[1]Chemistry Table (Oct 2020)'!$B:$HH,89,FALSE)</f>
        <v>9.3</v>
      </c>
      <c r="BK14" s="27" t="s">
        <v>18</v>
      </c>
    </row>
    <row r="15" spans="1:63" ht="18" customHeight="1" x14ac:dyDescent="0.25">
      <c r="B15" s="23" t="s">
        <v>14</v>
      </c>
      <c r="C15" s="24" t="s">
        <v>15</v>
      </c>
      <c r="D15" s="25" t="s">
        <v>40</v>
      </c>
      <c r="E15" s="25" t="s">
        <v>36</v>
      </c>
      <c r="F15" s="26" t="s">
        <v>31</v>
      </c>
      <c r="G15" s="27" t="s">
        <v>18</v>
      </c>
      <c r="I15" s="23" t="s">
        <v>19</v>
      </c>
      <c r="J15" s="24" t="s">
        <v>15</v>
      </c>
      <c r="K15" s="25" t="s">
        <v>40</v>
      </c>
      <c r="L15" s="25" t="s">
        <v>36</v>
      </c>
      <c r="M15" s="26" t="s">
        <v>31</v>
      </c>
      <c r="N15" s="27" t="s">
        <v>18</v>
      </c>
      <c r="P15" s="28" t="s">
        <v>20</v>
      </c>
      <c r="Q15" s="29" t="s">
        <v>15</v>
      </c>
      <c r="R15" s="25" t="s">
        <v>40</v>
      </c>
      <c r="S15" s="25" t="s">
        <v>36</v>
      </c>
      <c r="T15" s="26" t="str">
        <f>VLOOKUP(P15,'[1]Chemistry Table (Oct 2020)'!$B:$HH,85,FALSE)</f>
        <v>5400</v>
      </c>
      <c r="U15" s="27" t="s">
        <v>18</v>
      </c>
      <c r="W15" s="23" t="s">
        <v>21</v>
      </c>
      <c r="X15" s="29" t="s">
        <v>15</v>
      </c>
      <c r="Y15" s="25" t="s">
        <v>40</v>
      </c>
      <c r="Z15" s="25" t="s">
        <v>36</v>
      </c>
      <c r="AA15" s="26" t="str">
        <f>VLOOKUP(W15,'[1]Chemistry Table (Oct 2020)'!$B:$HH,85,FALSE)</f>
        <v>3400</v>
      </c>
      <c r="AB15" s="27" t="s">
        <v>18</v>
      </c>
      <c r="AD15" s="23" t="s">
        <v>22</v>
      </c>
      <c r="AE15" s="29" t="s">
        <v>15</v>
      </c>
      <c r="AF15" s="25" t="s">
        <v>40</v>
      </c>
      <c r="AG15" s="25" t="s">
        <v>36</v>
      </c>
      <c r="AH15" s="26" t="str">
        <f>VLOOKUP(AD15,'[1]Chemistry Table (Oct 2020)'!$B:$HH,85,FALSE)</f>
        <v>3100</v>
      </c>
      <c r="AI15" s="27" t="s">
        <v>18</v>
      </c>
      <c r="AK15" s="23" t="s">
        <v>23</v>
      </c>
      <c r="AL15" s="29" t="s">
        <v>15</v>
      </c>
      <c r="AM15" s="25" t="s">
        <v>40</v>
      </c>
      <c r="AN15" s="25" t="s">
        <v>36</v>
      </c>
      <c r="AO15" s="26" t="str">
        <f>VLOOKUP(AK15,'[1]Chemistry Table (Oct 2020)'!$B:$HH,85,FALSE)</f>
        <v>4400</v>
      </c>
      <c r="AP15" s="27" t="s">
        <v>18</v>
      </c>
      <c r="AR15" s="23" t="s">
        <v>24</v>
      </c>
      <c r="AS15" s="29" t="s">
        <v>15</v>
      </c>
      <c r="AT15" s="25" t="s">
        <v>40</v>
      </c>
      <c r="AU15" s="25" t="s">
        <v>36</v>
      </c>
      <c r="AV15" s="26" t="str">
        <f>VLOOKUP(AR15,'[1]Chemistry Table (Oct 2020)'!$B:$HH,85,FALSE)</f>
        <v>3300</v>
      </c>
      <c r="AW15" s="27" t="s">
        <v>18</v>
      </c>
      <c r="AY15" s="23" t="s">
        <v>25</v>
      </c>
      <c r="AZ15" s="29" t="s">
        <v>15</v>
      </c>
      <c r="BA15" s="25" t="s">
        <v>40</v>
      </c>
      <c r="BB15" s="25" t="s">
        <v>36</v>
      </c>
      <c r="BC15" s="26" t="str">
        <f>VLOOKUP(AY15,'[1]Chemistry Table (Oct 2020)'!$B:$HH,85,FALSE)</f>
        <v>4500</v>
      </c>
      <c r="BD15" s="27" t="s">
        <v>18</v>
      </c>
      <c r="BF15" s="23" t="s">
        <v>26</v>
      </c>
      <c r="BG15" s="29" t="s">
        <v>27</v>
      </c>
      <c r="BH15" s="25" t="s">
        <v>40</v>
      </c>
      <c r="BI15" s="25" t="s">
        <v>36</v>
      </c>
      <c r="BJ15" s="26" t="str">
        <f>VLOOKUP(BF15,'[1]Chemistry Table (Oct 2020)'!$B:$HH,85,FALSE)</f>
        <v>150</v>
      </c>
      <c r="BK15" s="27" t="s">
        <v>18</v>
      </c>
    </row>
    <row r="16" spans="1:63" ht="18" customHeight="1" x14ac:dyDescent="0.25">
      <c r="B16" s="23" t="s">
        <v>14</v>
      </c>
      <c r="C16" s="24" t="s">
        <v>15</v>
      </c>
      <c r="D16" s="25" t="s">
        <v>41</v>
      </c>
      <c r="E16" s="25" t="s">
        <v>36</v>
      </c>
      <c r="F16" s="26" t="s">
        <v>31</v>
      </c>
      <c r="G16" s="27" t="s">
        <v>18</v>
      </c>
      <c r="I16" s="23" t="s">
        <v>19</v>
      </c>
      <c r="J16" s="24" t="s">
        <v>15</v>
      </c>
      <c r="K16" s="25" t="s">
        <v>41</v>
      </c>
      <c r="L16" s="25" t="s">
        <v>36</v>
      </c>
      <c r="M16" s="26" t="s">
        <v>31</v>
      </c>
      <c r="N16" s="27" t="s">
        <v>18</v>
      </c>
      <c r="P16" s="28" t="s">
        <v>20</v>
      </c>
      <c r="Q16" s="29" t="s">
        <v>15</v>
      </c>
      <c r="R16" s="25" t="s">
        <v>41</v>
      </c>
      <c r="S16" s="25" t="s">
        <v>36</v>
      </c>
      <c r="T16" s="26" t="str">
        <f>VLOOKUP(P16,'[1]Chemistry Table (Oct 2020)'!$B:$HH,98,FALSE)</f>
        <v>9.9</v>
      </c>
      <c r="U16" s="27" t="s">
        <v>18</v>
      </c>
      <c r="W16" s="23" t="s">
        <v>21</v>
      </c>
      <c r="X16" s="29" t="s">
        <v>15</v>
      </c>
      <c r="Y16" s="25" t="s">
        <v>41</v>
      </c>
      <c r="Z16" s="25" t="s">
        <v>36</v>
      </c>
      <c r="AA16" s="26" t="str">
        <f>VLOOKUP(W16,'[1]Chemistry Table (Oct 2020)'!$B:$HH,98,FALSE)</f>
        <v>65</v>
      </c>
      <c r="AB16" s="27" t="s">
        <v>18</v>
      </c>
      <c r="AD16" s="23" t="s">
        <v>22</v>
      </c>
      <c r="AE16" s="29" t="s">
        <v>15</v>
      </c>
      <c r="AF16" s="25" t="s">
        <v>41</v>
      </c>
      <c r="AG16" s="25" t="s">
        <v>36</v>
      </c>
      <c r="AH16" s="26" t="str">
        <f>VLOOKUP(AD16,'[1]Chemistry Table (Oct 2020)'!$B:$HH,98,FALSE)</f>
        <v>53</v>
      </c>
      <c r="AI16" s="27" t="s">
        <v>18</v>
      </c>
      <c r="AK16" s="23" t="s">
        <v>23</v>
      </c>
      <c r="AL16" s="29" t="s">
        <v>15</v>
      </c>
      <c r="AM16" s="25" t="s">
        <v>41</v>
      </c>
      <c r="AN16" s="25" t="s">
        <v>36</v>
      </c>
      <c r="AO16" s="26" t="str">
        <f>VLOOKUP(AK16,'[1]Chemistry Table (Oct 2020)'!$B:$HH,98,FALSE)</f>
        <v>47</v>
      </c>
      <c r="AP16" s="27" t="s">
        <v>18</v>
      </c>
      <c r="AR16" s="23" t="s">
        <v>24</v>
      </c>
      <c r="AS16" s="29" t="s">
        <v>15</v>
      </c>
      <c r="AT16" s="25" t="s">
        <v>41</v>
      </c>
      <c r="AU16" s="25" t="s">
        <v>36</v>
      </c>
      <c r="AV16" s="26" t="str">
        <f>VLOOKUP(AR16,'[1]Chemistry Table (Oct 2020)'!$B:$HH,98,FALSE)</f>
        <v>140</v>
      </c>
      <c r="AW16" s="27" t="s">
        <v>18</v>
      </c>
      <c r="AY16" s="23" t="s">
        <v>25</v>
      </c>
      <c r="AZ16" s="29" t="s">
        <v>15</v>
      </c>
      <c r="BA16" s="25" t="s">
        <v>41</v>
      </c>
      <c r="BB16" s="25" t="s">
        <v>36</v>
      </c>
      <c r="BC16" s="26" t="str">
        <f>VLOOKUP(AY16,'[1]Chemistry Table (Oct 2020)'!$B:$HH,98,FALSE)</f>
        <v>48</v>
      </c>
      <c r="BD16" s="27" t="s">
        <v>18</v>
      </c>
      <c r="BF16" s="23" t="s">
        <v>26</v>
      </c>
      <c r="BG16" s="29" t="s">
        <v>27</v>
      </c>
      <c r="BH16" s="25" t="s">
        <v>41</v>
      </c>
      <c r="BI16" s="25" t="s">
        <v>36</v>
      </c>
      <c r="BJ16" s="26">
        <f>VLOOKUP(BF16,'[1]Chemistry Table (Oct 2020)'!$B:$HH,98,FALSE)</f>
        <v>7.5</v>
      </c>
      <c r="BK16" s="27" t="s">
        <v>18</v>
      </c>
    </row>
    <row r="17" spans="2:63" ht="18" customHeight="1" x14ac:dyDescent="0.25">
      <c r="B17" s="23" t="s">
        <v>14</v>
      </c>
      <c r="C17" s="24" t="s">
        <v>15</v>
      </c>
      <c r="D17" s="25" t="s">
        <v>42</v>
      </c>
      <c r="E17" s="25" t="s">
        <v>36</v>
      </c>
      <c r="F17" s="26" t="s">
        <v>31</v>
      </c>
      <c r="G17" s="27" t="s">
        <v>18</v>
      </c>
      <c r="I17" s="23" t="s">
        <v>19</v>
      </c>
      <c r="J17" s="24" t="s">
        <v>15</v>
      </c>
      <c r="K17" s="25" t="s">
        <v>42</v>
      </c>
      <c r="L17" s="25" t="s">
        <v>36</v>
      </c>
      <c r="M17" s="26" t="s">
        <v>31</v>
      </c>
      <c r="N17" s="27" t="s">
        <v>18</v>
      </c>
      <c r="P17" s="28" t="s">
        <v>20</v>
      </c>
      <c r="Q17" s="29" t="s">
        <v>15</v>
      </c>
      <c r="R17" s="25" t="s">
        <v>42</v>
      </c>
      <c r="S17" s="25" t="s">
        <v>36</v>
      </c>
      <c r="T17" s="26" t="str">
        <f>VLOOKUP(P17,'[1]Chemistry Table (Oct 2020)'!$B:$HH,110,FALSE)</f>
        <v>400</v>
      </c>
      <c r="U17" s="27" t="s">
        <v>18</v>
      </c>
      <c r="W17" s="23" t="s">
        <v>21</v>
      </c>
      <c r="X17" s="29" t="s">
        <v>15</v>
      </c>
      <c r="Y17" s="25" t="s">
        <v>42</v>
      </c>
      <c r="Z17" s="25" t="s">
        <v>36</v>
      </c>
      <c r="AA17" s="26" t="str">
        <f>VLOOKUP(W17,'[1]Chemistry Table (Oct 2020)'!$B:$HH,110,FALSE)</f>
        <v>240</v>
      </c>
      <c r="AB17" s="27" t="s">
        <v>18</v>
      </c>
      <c r="AD17" s="23" t="s">
        <v>22</v>
      </c>
      <c r="AE17" s="29" t="s">
        <v>15</v>
      </c>
      <c r="AF17" s="25" t="s">
        <v>42</v>
      </c>
      <c r="AG17" s="25" t="s">
        <v>36</v>
      </c>
      <c r="AH17" s="26" t="str">
        <f>VLOOKUP(AD17,'[1]Chemistry Table (Oct 2020)'!$B:$HH,110,FALSE)</f>
        <v>280</v>
      </c>
      <c r="AI17" s="27" t="s">
        <v>18</v>
      </c>
      <c r="AK17" s="23" t="s">
        <v>23</v>
      </c>
      <c r="AL17" s="29" t="s">
        <v>15</v>
      </c>
      <c r="AM17" s="25" t="s">
        <v>42</v>
      </c>
      <c r="AN17" s="25" t="s">
        <v>36</v>
      </c>
      <c r="AO17" s="26" t="str">
        <f>VLOOKUP(AK17,'[1]Chemistry Table (Oct 2020)'!$B:$HH,110,FALSE)</f>
        <v>330</v>
      </c>
      <c r="AP17" s="27" t="s">
        <v>18</v>
      </c>
      <c r="AR17" s="23" t="s">
        <v>24</v>
      </c>
      <c r="AS17" s="29" t="s">
        <v>15</v>
      </c>
      <c r="AT17" s="25" t="s">
        <v>42</v>
      </c>
      <c r="AU17" s="25" t="s">
        <v>36</v>
      </c>
      <c r="AV17" s="26" t="str">
        <f>VLOOKUP(AR17,'[1]Chemistry Table (Oct 2020)'!$B:$HH,110,FALSE)</f>
        <v>370</v>
      </c>
      <c r="AW17" s="27" t="s">
        <v>18</v>
      </c>
      <c r="AY17" s="23" t="s">
        <v>25</v>
      </c>
      <c r="AZ17" s="29" t="s">
        <v>15</v>
      </c>
      <c r="BA17" s="25" t="s">
        <v>42</v>
      </c>
      <c r="BB17" s="25" t="s">
        <v>36</v>
      </c>
      <c r="BC17" s="26" t="str">
        <f>VLOOKUP(AY17,'[1]Chemistry Table (Oct 2020)'!$B:$HH,110,FALSE)</f>
        <v>300</v>
      </c>
      <c r="BD17" s="27" t="s">
        <v>18</v>
      </c>
      <c r="BF17" s="23" t="s">
        <v>26</v>
      </c>
      <c r="BG17" s="29" t="s">
        <v>27</v>
      </c>
      <c r="BH17" s="25" t="s">
        <v>42</v>
      </c>
      <c r="BI17" s="25" t="s">
        <v>36</v>
      </c>
      <c r="BJ17" s="26">
        <f>VLOOKUP(BF17,'[1]Chemistry Table (Oct 2020)'!$B:$HH,110,FALSE)</f>
        <v>9.8000000000000007</v>
      </c>
      <c r="BK17" s="27" t="s">
        <v>18</v>
      </c>
    </row>
    <row r="18" spans="2:63" ht="18" customHeight="1" x14ac:dyDescent="0.25">
      <c r="B18" s="23" t="s">
        <v>14</v>
      </c>
      <c r="C18" s="24" t="s">
        <v>15</v>
      </c>
      <c r="D18" s="25" t="s">
        <v>43</v>
      </c>
      <c r="E18" s="25" t="s">
        <v>36</v>
      </c>
      <c r="F18" s="26" t="s">
        <v>31</v>
      </c>
      <c r="G18" s="27" t="s">
        <v>18</v>
      </c>
      <c r="I18" s="23" t="s">
        <v>19</v>
      </c>
      <c r="J18" s="24" t="s">
        <v>15</v>
      </c>
      <c r="K18" s="25" t="s">
        <v>43</v>
      </c>
      <c r="L18" s="25" t="s">
        <v>36</v>
      </c>
      <c r="M18" s="26" t="s">
        <v>31</v>
      </c>
      <c r="N18" s="27" t="s">
        <v>18</v>
      </c>
      <c r="P18" s="28" t="s">
        <v>20</v>
      </c>
      <c r="Q18" s="29" t="s">
        <v>15</v>
      </c>
      <c r="R18" s="25" t="s">
        <v>43</v>
      </c>
      <c r="S18" s="25" t="s">
        <v>36</v>
      </c>
      <c r="T18" s="26" t="str">
        <f>VLOOKUP(P18,'[1]Chemistry Table (Oct 2020)'!$B:$HH,88,FALSE)</f>
        <v>3600</v>
      </c>
      <c r="U18" s="27" t="s">
        <v>18</v>
      </c>
      <c r="W18" s="23" t="s">
        <v>21</v>
      </c>
      <c r="X18" s="29" t="s">
        <v>15</v>
      </c>
      <c r="Y18" s="25" t="s">
        <v>43</v>
      </c>
      <c r="Z18" s="25" t="s">
        <v>36</v>
      </c>
      <c r="AA18" s="26" t="str">
        <f>VLOOKUP(W18,'[1]Chemistry Table (Oct 2020)'!$B:$HH,88,FALSE)</f>
        <v>2600</v>
      </c>
      <c r="AB18" s="27" t="s">
        <v>18</v>
      </c>
      <c r="AD18" s="23" t="s">
        <v>22</v>
      </c>
      <c r="AE18" s="29" t="s">
        <v>15</v>
      </c>
      <c r="AF18" s="25" t="s">
        <v>43</v>
      </c>
      <c r="AG18" s="25" t="s">
        <v>36</v>
      </c>
      <c r="AH18" s="26" t="str">
        <f>VLOOKUP(AD18,'[1]Chemistry Table (Oct 2020)'!$B:$HH,88,FALSE)</f>
        <v>2700</v>
      </c>
      <c r="AI18" s="27" t="s">
        <v>18</v>
      </c>
      <c r="AK18" s="23" t="s">
        <v>23</v>
      </c>
      <c r="AL18" s="29" t="s">
        <v>15</v>
      </c>
      <c r="AM18" s="25" t="s">
        <v>43</v>
      </c>
      <c r="AN18" s="25" t="s">
        <v>36</v>
      </c>
      <c r="AO18" s="26" t="str">
        <f>VLOOKUP(AK18,'[1]Chemistry Table (Oct 2020)'!$B:$HH,88,FALSE)</f>
        <v>2900</v>
      </c>
      <c r="AP18" s="27" t="s">
        <v>18</v>
      </c>
      <c r="AR18" s="23" t="s">
        <v>24</v>
      </c>
      <c r="AS18" s="29" t="s">
        <v>15</v>
      </c>
      <c r="AT18" s="25" t="s">
        <v>43</v>
      </c>
      <c r="AU18" s="25" t="s">
        <v>36</v>
      </c>
      <c r="AV18" s="26" t="str">
        <f>VLOOKUP(AR18,'[1]Chemistry Table (Oct 2020)'!$B:$HH,88,FALSE)</f>
        <v>2200</v>
      </c>
      <c r="AW18" s="27" t="s">
        <v>18</v>
      </c>
      <c r="AY18" s="23" t="s">
        <v>25</v>
      </c>
      <c r="AZ18" s="29" t="s">
        <v>15</v>
      </c>
      <c r="BA18" s="25" t="s">
        <v>43</v>
      </c>
      <c r="BB18" s="25" t="s">
        <v>36</v>
      </c>
      <c r="BC18" s="26" t="str">
        <f>VLOOKUP(AY18,'[1]Chemistry Table (Oct 2020)'!$B:$HH,88,FALSE)</f>
        <v>2300</v>
      </c>
      <c r="BD18" s="27" t="s">
        <v>18</v>
      </c>
      <c r="BF18" s="23" t="s">
        <v>26</v>
      </c>
      <c r="BG18" s="29" t="s">
        <v>27</v>
      </c>
      <c r="BH18" s="25" t="s">
        <v>43</v>
      </c>
      <c r="BI18" s="25" t="s">
        <v>36</v>
      </c>
      <c r="BJ18" s="26" t="str">
        <f>VLOOKUP(BF18,'[1]Chemistry Table (Oct 2020)'!$B:$HH,88,FALSE)</f>
        <v>89</v>
      </c>
      <c r="BK18" s="27" t="s">
        <v>18</v>
      </c>
    </row>
    <row r="19" spans="2:63" ht="18" customHeight="1" x14ac:dyDescent="0.25">
      <c r="B19" s="23" t="s">
        <v>14</v>
      </c>
      <c r="C19" s="24" t="s">
        <v>15</v>
      </c>
      <c r="D19" s="25" t="s">
        <v>44</v>
      </c>
      <c r="E19" s="25" t="s">
        <v>36</v>
      </c>
      <c r="F19" s="26" t="s">
        <v>31</v>
      </c>
      <c r="G19" s="27" t="s">
        <v>18</v>
      </c>
      <c r="I19" s="23" t="s">
        <v>19</v>
      </c>
      <c r="J19" s="24" t="s">
        <v>15</v>
      </c>
      <c r="K19" s="25" t="s">
        <v>44</v>
      </c>
      <c r="L19" s="25" t="s">
        <v>36</v>
      </c>
      <c r="M19" s="26" t="s">
        <v>31</v>
      </c>
      <c r="N19" s="27" t="s">
        <v>18</v>
      </c>
      <c r="P19" s="28" t="s">
        <v>20</v>
      </c>
      <c r="Q19" s="29" t="s">
        <v>15</v>
      </c>
      <c r="R19" s="25" t="s">
        <v>44</v>
      </c>
      <c r="S19" s="25" t="s">
        <v>36</v>
      </c>
      <c r="T19" s="26" t="str">
        <f>VLOOKUP(P19,'[1]Chemistry Table (Oct 2020)'!$B:$HH,116,FALSE)</f>
        <v>18</v>
      </c>
      <c r="U19" s="27" t="s">
        <v>18</v>
      </c>
      <c r="W19" s="23" t="s">
        <v>21</v>
      </c>
      <c r="X19" s="29" t="s">
        <v>15</v>
      </c>
      <c r="Y19" s="25" t="s">
        <v>44</v>
      </c>
      <c r="Z19" s="25" t="s">
        <v>36</v>
      </c>
      <c r="AA19" s="26" t="str">
        <f>VLOOKUP(W19,'[1]Chemistry Table (Oct 2020)'!$B:$HH,116,FALSE)</f>
        <v>15</v>
      </c>
      <c r="AB19" s="27" t="s">
        <v>18</v>
      </c>
      <c r="AD19" s="23" t="s">
        <v>22</v>
      </c>
      <c r="AE19" s="29" t="s">
        <v>15</v>
      </c>
      <c r="AF19" s="25" t="s">
        <v>44</v>
      </c>
      <c r="AG19" s="25" t="s">
        <v>36</v>
      </c>
      <c r="AH19" s="26" t="str">
        <f>VLOOKUP(AD19,'[1]Chemistry Table (Oct 2020)'!$B:$HH,116,FALSE)</f>
        <v>12</v>
      </c>
      <c r="AI19" s="27" t="s">
        <v>18</v>
      </c>
      <c r="AK19" s="23" t="s">
        <v>23</v>
      </c>
      <c r="AL19" s="29" t="s">
        <v>15</v>
      </c>
      <c r="AM19" s="25" t="s">
        <v>44</v>
      </c>
      <c r="AN19" s="25" t="s">
        <v>36</v>
      </c>
      <c r="AO19" s="26" t="str">
        <f>VLOOKUP(AK19,'[1]Chemistry Table (Oct 2020)'!$B:$HH,116,FALSE)</f>
        <v>28</v>
      </c>
      <c r="AP19" s="27" t="s">
        <v>18</v>
      </c>
      <c r="AR19" s="23" t="s">
        <v>24</v>
      </c>
      <c r="AS19" s="29" t="s">
        <v>15</v>
      </c>
      <c r="AT19" s="25" t="s">
        <v>44</v>
      </c>
      <c r="AU19" s="25" t="s">
        <v>36</v>
      </c>
      <c r="AV19" s="26" t="str">
        <f>VLOOKUP(AR19,'[1]Chemistry Table (Oct 2020)'!$B:$HH,116,FALSE)</f>
        <v>15</v>
      </c>
      <c r="AW19" s="27" t="s">
        <v>18</v>
      </c>
      <c r="AY19" s="23" t="s">
        <v>25</v>
      </c>
      <c r="AZ19" s="29" t="s">
        <v>15</v>
      </c>
      <c r="BA19" s="25" t="s">
        <v>44</v>
      </c>
      <c r="BB19" s="25" t="s">
        <v>36</v>
      </c>
      <c r="BC19" s="26" t="str">
        <f>VLOOKUP(AY19,'[1]Chemistry Table (Oct 2020)'!$B:$HH,116,FALSE)</f>
        <v>9.9</v>
      </c>
      <c r="BD19" s="27" t="s">
        <v>18</v>
      </c>
      <c r="BF19" s="23" t="s">
        <v>26</v>
      </c>
      <c r="BG19" s="29" t="s">
        <v>27</v>
      </c>
      <c r="BH19" s="25" t="s">
        <v>44</v>
      </c>
      <c r="BI19" s="25" t="s">
        <v>36</v>
      </c>
      <c r="BJ19" s="26">
        <f>VLOOKUP(BF19,'[1]Chemistry Table (Oct 2020)'!$B:$HH,116,FALSE)</f>
        <v>6.5</v>
      </c>
      <c r="BK19" s="27" t="s">
        <v>18</v>
      </c>
    </row>
    <row r="20" spans="2:63" ht="18" customHeight="1" x14ac:dyDescent="0.25">
      <c r="B20" s="23" t="s">
        <v>14</v>
      </c>
      <c r="C20" s="24" t="s">
        <v>15</v>
      </c>
      <c r="D20" s="25" t="s">
        <v>45</v>
      </c>
      <c r="E20" s="25" t="s">
        <v>36</v>
      </c>
      <c r="F20" s="26" t="s">
        <v>31</v>
      </c>
      <c r="G20" s="27" t="s">
        <v>46</v>
      </c>
      <c r="I20" s="23" t="s">
        <v>19</v>
      </c>
      <c r="J20" s="24" t="s">
        <v>15</v>
      </c>
      <c r="K20" s="25" t="s">
        <v>45</v>
      </c>
      <c r="L20" s="25" t="s">
        <v>36</v>
      </c>
      <c r="M20" s="26" t="s">
        <v>31</v>
      </c>
      <c r="N20" s="27" t="s">
        <v>46</v>
      </c>
      <c r="P20" s="28" t="s">
        <v>20</v>
      </c>
      <c r="Q20" s="29" t="s">
        <v>15</v>
      </c>
      <c r="R20" s="25" t="s">
        <v>45</v>
      </c>
      <c r="S20" s="25" t="s">
        <v>36</v>
      </c>
      <c r="T20" s="26" t="str">
        <f>VLOOKUP(P20,'[1]Chemistry Table (Oct 2020)'!$B:$HH,24,FALSE)</f>
        <v>0.31</v>
      </c>
      <c r="U20" s="27" t="s">
        <v>46</v>
      </c>
      <c r="W20" s="23" t="s">
        <v>21</v>
      </c>
      <c r="X20" s="29" t="s">
        <v>15</v>
      </c>
      <c r="Y20" s="25" t="s">
        <v>45</v>
      </c>
      <c r="Z20" s="25" t="s">
        <v>36</v>
      </c>
      <c r="AA20" s="26" t="str">
        <f>VLOOKUP(W20,'[1]Chemistry Table (Oct 2020)'!$B:$HH,24,FALSE)</f>
        <v>0.07</v>
      </c>
      <c r="AB20" s="27" t="s">
        <v>46</v>
      </c>
      <c r="AD20" s="23" t="s">
        <v>22</v>
      </c>
      <c r="AE20" s="29" t="s">
        <v>15</v>
      </c>
      <c r="AF20" s="25" t="s">
        <v>45</v>
      </c>
      <c r="AG20" s="25" t="s">
        <v>36</v>
      </c>
      <c r="AH20" s="26" t="str">
        <f>VLOOKUP(AD20,'[1]Chemistry Table (Oct 2020)'!$B:$HH,24,FALSE)</f>
        <v>0.06</v>
      </c>
      <c r="AI20" s="27" t="s">
        <v>46</v>
      </c>
      <c r="AK20" s="23" t="s">
        <v>23</v>
      </c>
      <c r="AL20" s="29" t="s">
        <v>15</v>
      </c>
      <c r="AM20" s="25" t="s">
        <v>45</v>
      </c>
      <c r="AN20" s="25" t="s">
        <v>36</v>
      </c>
      <c r="AO20" s="26" t="str">
        <f>VLOOKUP(AK20,'[1]Chemistry Table (Oct 2020)'!$B:$HH,24,FALSE)</f>
        <v>&lt;0.01</v>
      </c>
      <c r="AP20" s="27" t="s">
        <v>46</v>
      </c>
      <c r="AR20" s="23" t="s">
        <v>24</v>
      </c>
      <c r="AS20" s="29" t="s">
        <v>15</v>
      </c>
      <c r="AT20" s="25" t="s">
        <v>45</v>
      </c>
      <c r="AU20" s="25" t="s">
        <v>36</v>
      </c>
      <c r="AV20" s="26" t="str">
        <f>VLOOKUP(AR20,'[1]Chemistry Table (Oct 2020)'!$B:$HH,24,FALSE)</f>
        <v>&lt;0.01</v>
      </c>
      <c r="AW20" s="27" t="s">
        <v>46</v>
      </c>
      <c r="AY20" s="23" t="s">
        <v>25</v>
      </c>
      <c r="AZ20" s="29" t="s">
        <v>15</v>
      </c>
      <c r="BA20" s="25" t="s">
        <v>45</v>
      </c>
      <c r="BB20" s="25" t="s">
        <v>36</v>
      </c>
      <c r="BC20" s="26" t="str">
        <f>VLOOKUP(AY20,'[1]Chemistry Table (Oct 2020)'!$B:$HH,24,FALSE)</f>
        <v>0.38</v>
      </c>
      <c r="BD20" s="27" t="s">
        <v>46</v>
      </c>
      <c r="BF20" s="23" t="s">
        <v>26</v>
      </c>
      <c r="BG20" s="29" t="s">
        <v>27</v>
      </c>
      <c r="BH20" s="25" t="s">
        <v>45</v>
      </c>
      <c r="BI20" s="25" t="s">
        <v>36</v>
      </c>
      <c r="BJ20" s="26" t="str">
        <f>VLOOKUP(BF20,'[1]Chemistry Table (Oct 2020)'!$B:$HH,24,FALSE)</f>
        <v>0.19</v>
      </c>
      <c r="BK20" s="27" t="s">
        <v>46</v>
      </c>
    </row>
    <row r="21" spans="2:63" ht="18" customHeight="1" x14ac:dyDescent="0.25">
      <c r="B21" s="23" t="s">
        <v>14</v>
      </c>
      <c r="C21" s="24" t="s">
        <v>15</v>
      </c>
      <c r="D21" s="25" t="s">
        <v>47</v>
      </c>
      <c r="E21" s="25" t="s">
        <v>36</v>
      </c>
      <c r="F21" s="26" t="s">
        <v>31</v>
      </c>
      <c r="G21" s="27" t="s">
        <v>18</v>
      </c>
      <c r="I21" s="23" t="s">
        <v>19</v>
      </c>
      <c r="J21" s="24" t="s">
        <v>15</v>
      </c>
      <c r="K21" s="25" t="s">
        <v>47</v>
      </c>
      <c r="L21" s="25" t="s">
        <v>36</v>
      </c>
      <c r="M21" s="26" t="s">
        <v>31</v>
      </c>
      <c r="N21" s="27" t="s">
        <v>18</v>
      </c>
      <c r="P21" s="28" t="s">
        <v>20</v>
      </c>
      <c r="Q21" s="29" t="s">
        <v>15</v>
      </c>
      <c r="R21" s="25" t="s">
        <v>47</v>
      </c>
      <c r="S21" s="25" t="s">
        <v>36</v>
      </c>
      <c r="T21" s="26" t="str">
        <f>VLOOKUP(P21,'[1]Chemistry Table (Oct 2020)'!$B:$HH,26,FALSE)</f>
        <v>28</v>
      </c>
      <c r="U21" s="27" t="s">
        <v>18</v>
      </c>
      <c r="W21" s="23" t="s">
        <v>21</v>
      </c>
      <c r="X21" s="29" t="s">
        <v>15</v>
      </c>
      <c r="Y21" s="25" t="s">
        <v>47</v>
      </c>
      <c r="Z21" s="25" t="s">
        <v>36</v>
      </c>
      <c r="AA21" s="26" t="str">
        <f>VLOOKUP(W21,'[1]Chemistry Table (Oct 2020)'!$B:$HH,26,FALSE)</f>
        <v>9.1</v>
      </c>
      <c r="AB21" s="27" t="s">
        <v>18</v>
      </c>
      <c r="AD21" s="23" t="s">
        <v>22</v>
      </c>
      <c r="AE21" s="29" t="s">
        <v>15</v>
      </c>
      <c r="AF21" s="25" t="s">
        <v>47</v>
      </c>
      <c r="AG21" s="25" t="s">
        <v>36</v>
      </c>
      <c r="AH21" s="26" t="str">
        <f>VLOOKUP(AD21,'[1]Chemistry Table (Oct 2020)'!$B:$HH,26,FALSE)</f>
        <v>&lt;5</v>
      </c>
      <c r="AI21" s="27" t="s">
        <v>18</v>
      </c>
      <c r="AK21" s="23" t="s">
        <v>23</v>
      </c>
      <c r="AL21" s="29" t="s">
        <v>15</v>
      </c>
      <c r="AM21" s="25" t="s">
        <v>47</v>
      </c>
      <c r="AN21" s="25" t="s">
        <v>36</v>
      </c>
      <c r="AO21" s="26" t="str">
        <f>VLOOKUP(AK21,'[1]Chemistry Table (Oct 2020)'!$B:$HH,26,FALSE)</f>
        <v>22</v>
      </c>
      <c r="AP21" s="27" t="s">
        <v>18</v>
      </c>
      <c r="AR21" s="23" t="s">
        <v>24</v>
      </c>
      <c r="AS21" s="29" t="s">
        <v>15</v>
      </c>
      <c r="AT21" s="25" t="s">
        <v>47</v>
      </c>
      <c r="AU21" s="25" t="s">
        <v>36</v>
      </c>
      <c r="AV21" s="26" t="str">
        <f>VLOOKUP(AR21,'[1]Chemistry Table (Oct 2020)'!$B:$HH,26,FALSE)</f>
        <v>8.7</v>
      </c>
      <c r="AW21" s="27" t="s">
        <v>18</v>
      </c>
      <c r="AY21" s="23" t="s">
        <v>25</v>
      </c>
      <c r="AZ21" s="29" t="s">
        <v>15</v>
      </c>
      <c r="BA21" s="25" t="s">
        <v>47</v>
      </c>
      <c r="BB21" s="25" t="s">
        <v>36</v>
      </c>
      <c r="BC21" s="26" t="str">
        <f>VLOOKUP(AY21,'[1]Chemistry Table (Oct 2020)'!$B:$HH,26,FALSE)</f>
        <v>14</v>
      </c>
      <c r="BD21" s="27" t="s">
        <v>18</v>
      </c>
      <c r="BF21" s="23" t="s">
        <v>26</v>
      </c>
      <c r="BG21" s="29" t="s">
        <v>27</v>
      </c>
      <c r="BH21" s="25" t="s">
        <v>47</v>
      </c>
      <c r="BI21" s="25" t="s">
        <v>36</v>
      </c>
      <c r="BJ21" s="26" t="str">
        <f>VLOOKUP(BF21,'[1]Chemistry Table (Oct 2020)'!$B:$HH,26,FALSE)</f>
        <v>13</v>
      </c>
      <c r="BK21" s="27" t="s">
        <v>18</v>
      </c>
    </row>
    <row r="22" spans="2:63" ht="18" customHeight="1" x14ac:dyDescent="0.25">
      <c r="B22" s="23" t="s">
        <v>14</v>
      </c>
      <c r="C22" s="24" t="s">
        <v>15</v>
      </c>
      <c r="D22" s="25" t="s">
        <v>48</v>
      </c>
      <c r="E22" s="25" t="s">
        <v>36</v>
      </c>
      <c r="F22" s="26" t="s">
        <v>31</v>
      </c>
      <c r="G22" s="27" t="s">
        <v>18</v>
      </c>
      <c r="I22" s="23" t="s">
        <v>19</v>
      </c>
      <c r="J22" s="24" t="s">
        <v>15</v>
      </c>
      <c r="K22" s="25" t="s">
        <v>48</v>
      </c>
      <c r="L22" s="25" t="s">
        <v>36</v>
      </c>
      <c r="M22" s="26" t="s">
        <v>31</v>
      </c>
      <c r="N22" s="27" t="s">
        <v>18</v>
      </c>
      <c r="P22" s="28" t="s">
        <v>20</v>
      </c>
      <c r="Q22" s="29" t="s">
        <v>15</v>
      </c>
      <c r="R22" s="25" t="s">
        <v>48</v>
      </c>
      <c r="S22" s="25" t="s">
        <v>36</v>
      </c>
      <c r="T22" s="26" t="str">
        <f>VLOOKUP(P22,'[1]Chemistry Table (Oct 2020)'!$B:$HH,87,FALSE)</f>
        <v>&lt;0.5</v>
      </c>
      <c r="U22" s="27" t="s">
        <v>18</v>
      </c>
      <c r="W22" s="23" t="s">
        <v>21</v>
      </c>
      <c r="X22" s="29" t="s">
        <v>15</v>
      </c>
      <c r="Y22" s="25" t="s">
        <v>48</v>
      </c>
      <c r="Z22" s="25" t="s">
        <v>36</v>
      </c>
      <c r="AA22" s="26" t="str">
        <f>VLOOKUP(W22,'[1]Chemistry Table (Oct 2020)'!$B:$HH,87,FALSE)</f>
        <v>&lt;0.5</v>
      </c>
      <c r="AB22" s="27" t="s">
        <v>18</v>
      </c>
      <c r="AD22" s="23" t="s">
        <v>22</v>
      </c>
      <c r="AE22" s="29" t="s">
        <v>15</v>
      </c>
      <c r="AF22" s="25" t="s">
        <v>48</v>
      </c>
      <c r="AG22" s="25" t="s">
        <v>36</v>
      </c>
      <c r="AH22" s="26" t="str">
        <f>VLOOKUP(AD22,'[1]Chemistry Table (Oct 2020)'!$B:$HH,87,FALSE)</f>
        <v>&lt;0.5</v>
      </c>
      <c r="AI22" s="27" t="s">
        <v>18</v>
      </c>
      <c r="AK22" s="23" t="s">
        <v>23</v>
      </c>
      <c r="AL22" s="29" t="s">
        <v>15</v>
      </c>
      <c r="AM22" s="25" t="s">
        <v>48</v>
      </c>
      <c r="AN22" s="25" t="s">
        <v>36</v>
      </c>
      <c r="AO22" s="26" t="str">
        <f>VLOOKUP(AK22,'[1]Chemistry Table (Oct 2020)'!$B:$HH,87,FALSE)</f>
        <v>0.7</v>
      </c>
      <c r="AP22" s="27" t="s">
        <v>18</v>
      </c>
      <c r="AR22" s="23" t="s">
        <v>24</v>
      </c>
      <c r="AS22" s="29" t="s">
        <v>15</v>
      </c>
      <c r="AT22" s="25" t="s">
        <v>48</v>
      </c>
      <c r="AU22" s="25" t="s">
        <v>36</v>
      </c>
      <c r="AV22" s="26" t="str">
        <f>VLOOKUP(AR22,'[1]Chemistry Table (Oct 2020)'!$B:$HH,87,FALSE)</f>
        <v>&lt;0.5</v>
      </c>
      <c r="AW22" s="27" t="s">
        <v>18</v>
      </c>
      <c r="AY22" s="23" t="s">
        <v>25</v>
      </c>
      <c r="AZ22" s="29" t="s">
        <v>15</v>
      </c>
      <c r="BA22" s="25" t="s">
        <v>48</v>
      </c>
      <c r="BB22" s="25" t="s">
        <v>36</v>
      </c>
      <c r="BC22" s="26" t="str">
        <f>VLOOKUP(AY22,'[1]Chemistry Table (Oct 2020)'!$B:$HH,87,FALSE)</f>
        <v>&lt;0.5</v>
      </c>
      <c r="BD22" s="27" t="s">
        <v>18</v>
      </c>
      <c r="BF22" s="23" t="s">
        <v>26</v>
      </c>
      <c r="BG22" s="29" t="s">
        <v>27</v>
      </c>
      <c r="BH22" s="25" t="s">
        <v>48</v>
      </c>
      <c r="BI22" s="25" t="s">
        <v>36</v>
      </c>
      <c r="BJ22" s="26" t="str">
        <f>VLOOKUP(BF22,'[1]Chemistry Table (Oct 2020)'!$B:$HH,87,FALSE)</f>
        <v>&lt;0.5</v>
      </c>
      <c r="BK22" s="27" t="s">
        <v>18</v>
      </c>
    </row>
    <row r="23" spans="2:63" ht="18" customHeight="1" x14ac:dyDescent="0.25">
      <c r="B23" s="23" t="s">
        <v>14</v>
      </c>
      <c r="C23" s="24" t="s">
        <v>15</v>
      </c>
      <c r="D23" s="25" t="s">
        <v>49</v>
      </c>
      <c r="E23" s="25" t="s">
        <v>36</v>
      </c>
      <c r="F23" s="26" t="s">
        <v>31</v>
      </c>
      <c r="G23" s="27" t="s">
        <v>18</v>
      </c>
      <c r="I23" s="23" t="s">
        <v>19</v>
      </c>
      <c r="J23" s="24" t="s">
        <v>15</v>
      </c>
      <c r="K23" s="25" t="s">
        <v>49</v>
      </c>
      <c r="L23" s="25" t="s">
        <v>36</v>
      </c>
      <c r="M23" s="26" t="s">
        <v>31</v>
      </c>
      <c r="N23" s="27" t="s">
        <v>18</v>
      </c>
      <c r="P23" s="28" t="s">
        <v>20</v>
      </c>
      <c r="Q23" s="29" t="s">
        <v>15</v>
      </c>
      <c r="R23" s="25" t="s">
        <v>49</v>
      </c>
      <c r="S23" s="25" t="s">
        <v>36</v>
      </c>
      <c r="T23" s="26" t="str">
        <f>VLOOKUP(P23,'[1]Chemistry Table (Oct 2020)'!$B:$HH,86,FALSE)</f>
        <v>&lt;0.02</v>
      </c>
      <c r="U23" s="27" t="s">
        <v>18</v>
      </c>
      <c r="W23" s="23" t="s">
        <v>21</v>
      </c>
      <c r="X23" s="29" t="s">
        <v>15</v>
      </c>
      <c r="Y23" s="25" t="s">
        <v>49</v>
      </c>
      <c r="Z23" s="25" t="s">
        <v>36</v>
      </c>
      <c r="AA23" s="26" t="str">
        <f>VLOOKUP(W23,'[1]Chemistry Table (Oct 2020)'!$B:$HH,86,FALSE)</f>
        <v>&lt;0.02</v>
      </c>
      <c r="AB23" s="27" t="s">
        <v>18</v>
      </c>
      <c r="AD23" s="23" t="s">
        <v>22</v>
      </c>
      <c r="AE23" s="29" t="s">
        <v>15</v>
      </c>
      <c r="AF23" s="25" t="s">
        <v>49</v>
      </c>
      <c r="AG23" s="25" t="s">
        <v>36</v>
      </c>
      <c r="AH23" s="26" t="str">
        <f>VLOOKUP(AD23,'[1]Chemistry Table (Oct 2020)'!$B:$HH,86,FALSE)</f>
        <v>&lt;0.02</v>
      </c>
      <c r="AI23" s="27" t="s">
        <v>18</v>
      </c>
      <c r="AK23" s="23" t="s">
        <v>23</v>
      </c>
      <c r="AL23" s="29" t="s">
        <v>15</v>
      </c>
      <c r="AM23" s="25" t="s">
        <v>49</v>
      </c>
      <c r="AN23" s="25" t="s">
        <v>36</v>
      </c>
      <c r="AO23" s="26" t="str">
        <f>VLOOKUP(AK23,'[1]Chemistry Table (Oct 2020)'!$B:$HH,86,FALSE)</f>
        <v>&lt;0.02</v>
      </c>
      <c r="AP23" s="27" t="s">
        <v>18</v>
      </c>
      <c r="AR23" s="23" t="s">
        <v>24</v>
      </c>
      <c r="AS23" s="29" t="s">
        <v>15</v>
      </c>
      <c r="AT23" s="25" t="s">
        <v>49</v>
      </c>
      <c r="AU23" s="25" t="s">
        <v>36</v>
      </c>
      <c r="AV23" s="26" t="str">
        <f>VLOOKUP(AR23,'[1]Chemistry Table (Oct 2020)'!$B:$HH,86,FALSE)</f>
        <v>&lt;0.02</v>
      </c>
      <c r="AW23" s="27" t="s">
        <v>18</v>
      </c>
      <c r="AY23" s="23" t="s">
        <v>25</v>
      </c>
      <c r="AZ23" s="29" t="s">
        <v>15</v>
      </c>
      <c r="BA23" s="25" t="s">
        <v>49</v>
      </c>
      <c r="BB23" s="25" t="s">
        <v>36</v>
      </c>
      <c r="BC23" s="26" t="str">
        <f>VLOOKUP(AY23,'[1]Chemistry Table (Oct 2020)'!$B:$HH,86,FALSE)</f>
        <v>&lt;0.02</v>
      </c>
      <c r="BD23" s="27" t="s">
        <v>18</v>
      </c>
      <c r="BF23" s="23" t="s">
        <v>26</v>
      </c>
      <c r="BG23" s="29" t="s">
        <v>27</v>
      </c>
      <c r="BH23" s="25" t="s">
        <v>49</v>
      </c>
      <c r="BI23" s="25" t="s">
        <v>36</v>
      </c>
      <c r="BJ23" s="26" t="str">
        <f>VLOOKUP(BF23,'[1]Chemistry Table (Oct 2020)'!$B:$HH,86,FALSE)</f>
        <v>&lt;0.02</v>
      </c>
      <c r="BK23" s="27" t="s">
        <v>18</v>
      </c>
    </row>
    <row r="24" spans="2:63" ht="18" customHeight="1" x14ac:dyDescent="0.25">
      <c r="B24" s="23" t="s">
        <v>14</v>
      </c>
      <c r="C24" s="24" t="s">
        <v>15</v>
      </c>
      <c r="D24" s="25" t="s">
        <v>50</v>
      </c>
      <c r="E24" s="25" t="s">
        <v>36</v>
      </c>
      <c r="F24" s="26" t="s">
        <v>31</v>
      </c>
      <c r="G24" s="27" t="s">
        <v>18</v>
      </c>
      <c r="I24" s="23" t="s">
        <v>19</v>
      </c>
      <c r="J24" s="24" t="s">
        <v>15</v>
      </c>
      <c r="K24" s="25" t="s">
        <v>50</v>
      </c>
      <c r="L24" s="25" t="s">
        <v>36</v>
      </c>
      <c r="M24" s="26" t="s">
        <v>31</v>
      </c>
      <c r="N24" s="27" t="s">
        <v>18</v>
      </c>
      <c r="P24" s="28" t="s">
        <v>20</v>
      </c>
      <c r="Q24" s="29" t="s">
        <v>15</v>
      </c>
      <c r="R24" s="25" t="s">
        <v>50</v>
      </c>
      <c r="S24" s="25" t="s">
        <v>36</v>
      </c>
      <c r="T24" s="26" t="str">
        <f>VLOOKUP(P24,'[1]Chemistry Table (Oct 2020)'!$B:$HH,25,FALSE)</f>
        <v>&lt;0.02</v>
      </c>
      <c r="U24" s="27" t="s">
        <v>18</v>
      </c>
      <c r="W24" s="23" t="s">
        <v>21</v>
      </c>
      <c r="X24" s="29" t="s">
        <v>15</v>
      </c>
      <c r="Y24" s="25" t="s">
        <v>50</v>
      </c>
      <c r="Z24" s="25" t="s">
        <v>36</v>
      </c>
      <c r="AA24" s="26" t="str">
        <f>VLOOKUP(W24,'[1]Chemistry Table (Oct 2020)'!$B:$HH,25,FALSE)</f>
        <v>&lt;0.02</v>
      </c>
      <c r="AB24" s="27" t="s">
        <v>18</v>
      </c>
      <c r="AD24" s="23" t="s">
        <v>22</v>
      </c>
      <c r="AE24" s="29" t="s">
        <v>15</v>
      </c>
      <c r="AF24" s="25" t="s">
        <v>50</v>
      </c>
      <c r="AG24" s="25" t="s">
        <v>36</v>
      </c>
      <c r="AH24" s="26" t="str">
        <f>VLOOKUP(AD24,'[1]Chemistry Table (Oct 2020)'!$B:$HH,25,FALSE)</f>
        <v>&lt;0.02</v>
      </c>
      <c r="AI24" s="27" t="s">
        <v>18</v>
      </c>
      <c r="AK24" s="23" t="s">
        <v>23</v>
      </c>
      <c r="AL24" s="29" t="s">
        <v>15</v>
      </c>
      <c r="AM24" s="25" t="s">
        <v>50</v>
      </c>
      <c r="AN24" s="25" t="s">
        <v>36</v>
      </c>
      <c r="AO24" s="26" t="str">
        <f>VLOOKUP(AK24,'[1]Chemistry Table (Oct 2020)'!$B:$HH,25,FALSE)</f>
        <v>&lt;0.02</v>
      </c>
      <c r="AP24" s="27" t="s">
        <v>18</v>
      </c>
      <c r="AR24" s="23" t="s">
        <v>24</v>
      </c>
      <c r="AS24" s="29" t="s">
        <v>15</v>
      </c>
      <c r="AT24" s="25" t="s">
        <v>50</v>
      </c>
      <c r="AU24" s="25" t="s">
        <v>36</v>
      </c>
      <c r="AV24" s="26" t="str">
        <f>VLOOKUP(AR24,'[1]Chemistry Table (Oct 2020)'!$B:$HH,25,FALSE)</f>
        <v>&lt;0.02</v>
      </c>
      <c r="AW24" s="27" t="s">
        <v>18</v>
      </c>
      <c r="AY24" s="23" t="s">
        <v>25</v>
      </c>
      <c r="AZ24" s="29" t="s">
        <v>15</v>
      </c>
      <c r="BA24" s="25" t="s">
        <v>50</v>
      </c>
      <c r="BB24" s="25" t="s">
        <v>36</v>
      </c>
      <c r="BC24" s="26" t="str">
        <f>VLOOKUP(AY24,'[1]Chemistry Table (Oct 2020)'!$B:$HH,25,FALSE)</f>
        <v>&lt;0.02</v>
      </c>
      <c r="BD24" s="27" t="s">
        <v>18</v>
      </c>
      <c r="BF24" s="23" t="s">
        <v>26</v>
      </c>
      <c r="BG24" s="29" t="s">
        <v>27</v>
      </c>
      <c r="BH24" s="25" t="s">
        <v>50</v>
      </c>
      <c r="BI24" s="25" t="s">
        <v>36</v>
      </c>
      <c r="BJ24" s="26" t="str">
        <f>VLOOKUP(BF24,'[1]Chemistry Table (Oct 2020)'!$B:$HH,25,FALSE)</f>
        <v>&lt;0.02</v>
      </c>
      <c r="BK24" s="27" t="s">
        <v>18</v>
      </c>
    </row>
    <row r="25" spans="2:63" ht="18" customHeight="1" x14ac:dyDescent="0.25">
      <c r="B25" s="23" t="s">
        <v>14</v>
      </c>
      <c r="C25" s="24" t="s">
        <v>15</v>
      </c>
      <c r="D25" s="25" t="s">
        <v>51</v>
      </c>
      <c r="E25" s="25" t="s">
        <v>36</v>
      </c>
      <c r="F25" s="26" t="s">
        <v>31</v>
      </c>
      <c r="G25" s="27" t="s">
        <v>18</v>
      </c>
      <c r="I25" s="23" t="s">
        <v>19</v>
      </c>
      <c r="J25" s="24" t="s">
        <v>15</v>
      </c>
      <c r="K25" s="25" t="s">
        <v>51</v>
      </c>
      <c r="L25" s="25" t="s">
        <v>36</v>
      </c>
      <c r="M25" s="26" t="s">
        <v>31</v>
      </c>
      <c r="N25" s="27" t="s">
        <v>18</v>
      </c>
      <c r="P25" s="28" t="s">
        <v>20</v>
      </c>
      <c r="Q25" s="24" t="s">
        <v>15</v>
      </c>
      <c r="R25" s="25" t="s">
        <v>52</v>
      </c>
      <c r="S25" s="25" t="s">
        <v>36</v>
      </c>
      <c r="T25" s="26" t="str">
        <f>VLOOKUP(P25,'[1]Chemistry Table (Oct 2020)'!$B:$HH,115,FALSE)</f>
        <v>0.02</v>
      </c>
      <c r="U25" s="27" t="s">
        <v>18</v>
      </c>
      <c r="W25" s="23" t="s">
        <v>21</v>
      </c>
      <c r="X25" s="24" t="s">
        <v>15</v>
      </c>
      <c r="Y25" s="25" t="s">
        <v>52</v>
      </c>
      <c r="Z25" s="25" t="s">
        <v>36</v>
      </c>
      <c r="AA25" s="26" t="str">
        <f>VLOOKUP(W25,'[1]Chemistry Table (Oct 2020)'!$B:$HH,115,FALSE)</f>
        <v>0.05</v>
      </c>
      <c r="AB25" s="27" t="s">
        <v>18</v>
      </c>
      <c r="AD25" s="23" t="s">
        <v>22</v>
      </c>
      <c r="AE25" s="24" t="s">
        <v>15</v>
      </c>
      <c r="AF25" s="25" t="s">
        <v>52</v>
      </c>
      <c r="AG25" s="25" t="s">
        <v>36</v>
      </c>
      <c r="AH25" s="26" t="str">
        <f>VLOOKUP(AD25,'[1]Chemistry Table (Oct 2020)'!$B:$HH,115,FALSE)</f>
        <v>0.03</v>
      </c>
      <c r="AI25" s="27" t="s">
        <v>18</v>
      </c>
      <c r="AK25" s="23" t="s">
        <v>23</v>
      </c>
      <c r="AL25" s="24" t="s">
        <v>15</v>
      </c>
      <c r="AM25" s="25" t="s">
        <v>52</v>
      </c>
      <c r="AN25" s="25" t="s">
        <v>36</v>
      </c>
      <c r="AO25" s="26" t="str">
        <f>VLOOKUP(AK25,'[1]Chemistry Table (Oct 2020)'!$B:$HH,115,FALSE)</f>
        <v>&lt;0.01</v>
      </c>
      <c r="AP25" s="27" t="s">
        <v>18</v>
      </c>
      <c r="AR25" s="23" t="s">
        <v>24</v>
      </c>
      <c r="AS25" s="24" t="s">
        <v>15</v>
      </c>
      <c r="AT25" s="25" t="s">
        <v>52</v>
      </c>
      <c r="AU25" s="25" t="s">
        <v>36</v>
      </c>
      <c r="AV25" s="26" t="str">
        <f>VLOOKUP(AR25,'[1]Chemistry Table (Oct 2020)'!$B:$HH,115,FALSE)</f>
        <v>&lt;0.01</v>
      </c>
      <c r="AW25" s="27" t="s">
        <v>18</v>
      </c>
      <c r="AY25" s="23" t="s">
        <v>25</v>
      </c>
      <c r="AZ25" s="24" t="s">
        <v>15</v>
      </c>
      <c r="BA25" s="25" t="s">
        <v>52</v>
      </c>
      <c r="BB25" s="25" t="s">
        <v>36</v>
      </c>
      <c r="BC25" s="26" t="str">
        <f>VLOOKUP(AY25,'[1]Chemistry Table (Oct 2020)'!$B:$HH,115,FALSE)</f>
        <v>0.02</v>
      </c>
      <c r="BD25" s="27" t="s">
        <v>18</v>
      </c>
      <c r="BF25" s="23" t="s">
        <v>26</v>
      </c>
      <c r="BG25" s="24" t="s">
        <v>15</v>
      </c>
      <c r="BH25" s="25" t="s">
        <v>52</v>
      </c>
      <c r="BI25" s="25" t="s">
        <v>36</v>
      </c>
      <c r="BJ25" s="26">
        <f>VLOOKUP(BF25,'[1]Chemistry Table (Oct 2020)'!$B:$HH,115,FALSE)</f>
        <v>0.03</v>
      </c>
      <c r="BK25" s="27" t="s">
        <v>18</v>
      </c>
    </row>
    <row r="26" spans="2:63" ht="18" customHeight="1" x14ac:dyDescent="0.25">
      <c r="B26" s="23" t="s">
        <v>14</v>
      </c>
      <c r="C26" s="24" t="s">
        <v>15</v>
      </c>
      <c r="D26" s="25" t="s">
        <v>53</v>
      </c>
      <c r="E26" s="25" t="s">
        <v>36</v>
      </c>
      <c r="F26" s="26" t="s">
        <v>31</v>
      </c>
      <c r="G26" s="27" t="s">
        <v>18</v>
      </c>
      <c r="I26" s="23" t="s">
        <v>19</v>
      </c>
      <c r="J26" s="24" t="s">
        <v>15</v>
      </c>
      <c r="K26" s="25" t="s">
        <v>53</v>
      </c>
      <c r="L26" s="25" t="s">
        <v>36</v>
      </c>
      <c r="M26" s="26" t="s">
        <v>31</v>
      </c>
      <c r="N26" s="27" t="s">
        <v>18</v>
      </c>
      <c r="P26" s="28" t="s">
        <v>20</v>
      </c>
      <c r="Q26" s="24" t="s">
        <v>15</v>
      </c>
      <c r="R26" s="25" t="s">
        <v>53</v>
      </c>
      <c r="S26" s="25" t="s">
        <v>36</v>
      </c>
      <c r="T26" s="26" t="str">
        <f>VLOOKUP(P26,'[1]Chemistry Table (Oct 2020)'!$B:$HH,84,FALSE)</f>
        <v>&lt;5</v>
      </c>
      <c r="U26" s="27" t="s">
        <v>18</v>
      </c>
      <c r="W26" s="23" t="s">
        <v>21</v>
      </c>
      <c r="X26" s="24" t="s">
        <v>15</v>
      </c>
      <c r="Y26" s="25" t="s">
        <v>53</v>
      </c>
      <c r="Z26" s="25" t="s">
        <v>36</v>
      </c>
      <c r="AA26" s="26" t="str">
        <f>VLOOKUP(W26,'[1]Chemistry Table (Oct 2020)'!$B:$HH,84,FALSE)</f>
        <v>&lt;5</v>
      </c>
      <c r="AB26" s="27" t="s">
        <v>18</v>
      </c>
      <c r="AD26" s="23" t="s">
        <v>22</v>
      </c>
      <c r="AE26" s="24" t="s">
        <v>15</v>
      </c>
      <c r="AF26" s="25" t="s">
        <v>53</v>
      </c>
      <c r="AG26" s="25" t="s">
        <v>36</v>
      </c>
      <c r="AH26" s="26" t="str">
        <f>VLOOKUP(AD26,'[1]Chemistry Table (Oct 2020)'!$B:$HH,84,FALSE)</f>
        <v>&lt;5</v>
      </c>
      <c r="AI26" s="27" t="s">
        <v>18</v>
      </c>
      <c r="AK26" s="23" t="s">
        <v>23</v>
      </c>
      <c r="AL26" s="24" t="s">
        <v>15</v>
      </c>
      <c r="AM26" s="25" t="s">
        <v>53</v>
      </c>
      <c r="AN26" s="25" t="s">
        <v>36</v>
      </c>
      <c r="AO26" s="26" t="str">
        <f>VLOOKUP(AK26,'[1]Chemistry Table (Oct 2020)'!$B:$HH,84,FALSE)</f>
        <v>&lt;5</v>
      </c>
      <c r="AP26" s="27" t="s">
        <v>18</v>
      </c>
      <c r="AR26" s="23" t="s">
        <v>24</v>
      </c>
      <c r="AS26" s="24" t="s">
        <v>15</v>
      </c>
      <c r="AT26" s="25" t="s">
        <v>53</v>
      </c>
      <c r="AU26" s="25" t="s">
        <v>36</v>
      </c>
      <c r="AV26" s="26" t="str">
        <f>VLOOKUP(AR26,'[1]Chemistry Table (Oct 2020)'!$B:$HH,84,FALSE)</f>
        <v>&lt;5</v>
      </c>
      <c r="AW26" s="27" t="s">
        <v>18</v>
      </c>
      <c r="AY26" s="23" t="s">
        <v>25</v>
      </c>
      <c r="AZ26" s="24" t="s">
        <v>15</v>
      </c>
      <c r="BA26" s="25" t="s">
        <v>53</v>
      </c>
      <c r="BB26" s="25" t="s">
        <v>36</v>
      </c>
      <c r="BC26" s="26" t="str">
        <f>VLOOKUP(AY26,'[1]Chemistry Table (Oct 2020)'!$B:$HH,84,FALSE)</f>
        <v>&lt;5</v>
      </c>
      <c r="BD26" s="27" t="s">
        <v>18</v>
      </c>
      <c r="BF26" s="23" t="s">
        <v>26</v>
      </c>
      <c r="BG26" s="24" t="s">
        <v>15</v>
      </c>
      <c r="BH26" s="25" t="s">
        <v>53</v>
      </c>
      <c r="BI26" s="25" t="s">
        <v>36</v>
      </c>
      <c r="BJ26" s="26" t="str">
        <f>VLOOKUP(BF26,'[1]Chemistry Table (Oct 2020)'!$B:$HH,84,FALSE)</f>
        <v>&lt;5</v>
      </c>
      <c r="BK26" s="27" t="s">
        <v>18</v>
      </c>
    </row>
    <row r="27" spans="2:63" ht="18" customHeight="1" x14ac:dyDescent="0.25">
      <c r="B27" s="23" t="s">
        <v>14</v>
      </c>
      <c r="C27" s="24" t="s">
        <v>15</v>
      </c>
      <c r="D27" s="25" t="s">
        <v>54</v>
      </c>
      <c r="E27" s="25" t="s">
        <v>36</v>
      </c>
      <c r="F27" s="26" t="s">
        <v>31</v>
      </c>
      <c r="G27" s="31" t="s">
        <v>55</v>
      </c>
      <c r="I27" s="23" t="s">
        <v>19</v>
      </c>
      <c r="J27" s="24" t="s">
        <v>15</v>
      </c>
      <c r="K27" s="25" t="s">
        <v>54</v>
      </c>
      <c r="L27" s="25" t="s">
        <v>36</v>
      </c>
      <c r="M27" s="26" t="s">
        <v>31</v>
      </c>
      <c r="N27" s="31" t="s">
        <v>55</v>
      </c>
      <c r="P27" s="28" t="s">
        <v>20</v>
      </c>
      <c r="Q27" s="29" t="s">
        <v>15</v>
      </c>
      <c r="R27" s="25" t="s">
        <v>54</v>
      </c>
      <c r="S27" s="25" t="s">
        <v>36</v>
      </c>
      <c r="T27" s="30" t="str">
        <f>VLOOKUP(P27,'[1]Chemistry Table (Oct 2020)'!$B:$HH,91,FALSE)</f>
        <v>2.8</v>
      </c>
      <c r="U27" s="31" t="s">
        <v>55</v>
      </c>
      <c r="W27" s="23" t="s">
        <v>21</v>
      </c>
      <c r="X27" s="29" t="s">
        <v>15</v>
      </c>
      <c r="Y27" s="25" t="s">
        <v>54</v>
      </c>
      <c r="Z27" s="25" t="s">
        <v>36</v>
      </c>
      <c r="AA27" s="26" t="str">
        <f>VLOOKUP(W27,'[1]Chemistry Table (Oct 2020)'!$B:$HH,91,FALSE)</f>
        <v>&lt;0.05</v>
      </c>
      <c r="AB27" s="31" t="s">
        <v>55</v>
      </c>
      <c r="AD27" s="23" t="s">
        <v>22</v>
      </c>
      <c r="AE27" s="29" t="s">
        <v>15</v>
      </c>
      <c r="AF27" s="25" t="s">
        <v>54</v>
      </c>
      <c r="AG27" s="25" t="s">
        <v>36</v>
      </c>
      <c r="AH27" s="26" t="str">
        <f>VLOOKUP(AD27,'[1]Chemistry Table (Oct 2020)'!$B:$HH,91,FALSE)</f>
        <v>&lt;0.05</v>
      </c>
      <c r="AI27" s="31" t="s">
        <v>55</v>
      </c>
      <c r="AK27" s="23" t="s">
        <v>23</v>
      </c>
      <c r="AL27" s="29" t="s">
        <v>15</v>
      </c>
      <c r="AM27" s="25" t="s">
        <v>54</v>
      </c>
      <c r="AN27" s="25" t="s">
        <v>36</v>
      </c>
      <c r="AO27" s="26" t="str">
        <f>VLOOKUP(AK27,'[1]Chemistry Table (Oct 2020)'!$B:$HH,90,FALSE)</f>
        <v>&lt;0.05</v>
      </c>
      <c r="AP27" s="31" t="s">
        <v>55</v>
      </c>
      <c r="AR27" s="23" t="s">
        <v>24</v>
      </c>
      <c r="AS27" s="29" t="s">
        <v>15</v>
      </c>
      <c r="AT27" s="25" t="s">
        <v>54</v>
      </c>
      <c r="AU27" s="25" t="s">
        <v>36</v>
      </c>
      <c r="AV27" s="26" t="str">
        <f>VLOOKUP(AR27,'[1]Chemistry Table (Oct 2020)'!$B:$HH,91,FALSE)</f>
        <v>&lt;0.05</v>
      </c>
      <c r="AW27" s="31" t="s">
        <v>55</v>
      </c>
      <c r="AY27" s="23" t="s">
        <v>25</v>
      </c>
      <c r="AZ27" s="29" t="s">
        <v>15</v>
      </c>
      <c r="BA27" s="25" t="s">
        <v>54</v>
      </c>
      <c r="BB27" s="25" t="s">
        <v>36</v>
      </c>
      <c r="BC27" s="26" t="str">
        <f>VLOOKUP(AY27,'[1]Chemistry Table (Oct 2020)'!$B:$HH,91,FALSE)</f>
        <v>&lt;0.05</v>
      </c>
      <c r="BD27" s="31" t="s">
        <v>55</v>
      </c>
      <c r="BF27" s="23" t="s">
        <v>26</v>
      </c>
      <c r="BG27" s="29" t="s">
        <v>27</v>
      </c>
      <c r="BH27" s="25" t="s">
        <v>54</v>
      </c>
      <c r="BI27" s="25" t="s">
        <v>36</v>
      </c>
      <c r="BJ27" s="30">
        <f>VLOOKUP(BF27,'[1]Chemistry Table (Oct 2020)'!$B:$HH,91,FALSE)</f>
        <v>1.1000000000000001</v>
      </c>
      <c r="BK27" s="31" t="s">
        <v>55</v>
      </c>
    </row>
    <row r="28" spans="2:63" ht="18" customHeight="1" x14ac:dyDescent="0.25">
      <c r="B28" s="23" t="s">
        <v>14</v>
      </c>
      <c r="C28" s="24" t="s">
        <v>15</v>
      </c>
      <c r="D28" s="25" t="s">
        <v>56</v>
      </c>
      <c r="E28" s="25" t="s">
        <v>36</v>
      </c>
      <c r="F28" s="26" t="s">
        <v>31</v>
      </c>
      <c r="G28" s="27" t="s">
        <v>57</v>
      </c>
      <c r="I28" s="23" t="s">
        <v>19</v>
      </c>
      <c r="J28" s="24" t="s">
        <v>15</v>
      </c>
      <c r="K28" s="25" t="s">
        <v>56</v>
      </c>
      <c r="L28" s="25" t="s">
        <v>36</v>
      </c>
      <c r="M28" s="26" t="s">
        <v>31</v>
      </c>
      <c r="N28" s="27" t="s">
        <v>57</v>
      </c>
      <c r="P28" s="28" t="s">
        <v>20</v>
      </c>
      <c r="Q28" s="29" t="s">
        <v>15</v>
      </c>
      <c r="R28" s="25" t="s">
        <v>56</v>
      </c>
      <c r="S28" s="25" t="s">
        <v>36</v>
      </c>
      <c r="T28" s="26" t="str">
        <f>VLOOKUP(P28,'[1]Chemistry Table (Oct 2020)'!$B:$HH,93,FALSE)</f>
        <v>0.003</v>
      </c>
      <c r="U28" s="27" t="s">
        <v>57</v>
      </c>
      <c r="W28" s="23" t="s">
        <v>21</v>
      </c>
      <c r="X28" s="29" t="s">
        <v>15</v>
      </c>
      <c r="Y28" s="25" t="s">
        <v>56</v>
      </c>
      <c r="Z28" s="25" t="s">
        <v>36</v>
      </c>
      <c r="AA28" s="26" t="str">
        <f>VLOOKUP(W28,'[1]Chemistry Table (Oct 2020)'!$B:$HH,93,FALSE)</f>
        <v>&lt;0.001</v>
      </c>
      <c r="AB28" s="27" t="s">
        <v>57</v>
      </c>
      <c r="AD28" s="23" t="s">
        <v>22</v>
      </c>
      <c r="AE28" s="29" t="s">
        <v>15</v>
      </c>
      <c r="AF28" s="25" t="s">
        <v>56</v>
      </c>
      <c r="AG28" s="25" t="s">
        <v>36</v>
      </c>
      <c r="AH28" s="26" t="str">
        <f>VLOOKUP(AD28,'[1]Chemistry Table (Oct 2020)'!$B:$HH,93,FALSE)</f>
        <v>&lt;0.001</v>
      </c>
      <c r="AI28" s="27" t="s">
        <v>57</v>
      </c>
      <c r="AK28" s="23" t="s">
        <v>23</v>
      </c>
      <c r="AL28" s="29" t="s">
        <v>15</v>
      </c>
      <c r="AM28" s="25" t="s">
        <v>56</v>
      </c>
      <c r="AN28" s="25" t="s">
        <v>36</v>
      </c>
      <c r="AO28" s="26" t="str">
        <f>VLOOKUP(AK28,'[1]Chemistry Table (Oct 2020)'!$B:$HH,92,FALSE)</f>
        <v>&lt;0.001</v>
      </c>
      <c r="AP28" s="27" t="s">
        <v>57</v>
      </c>
      <c r="AR28" s="23" t="s">
        <v>24</v>
      </c>
      <c r="AS28" s="29" t="s">
        <v>15</v>
      </c>
      <c r="AT28" s="25" t="s">
        <v>56</v>
      </c>
      <c r="AU28" s="25" t="s">
        <v>36</v>
      </c>
      <c r="AV28" s="26" t="str">
        <f>VLOOKUP(AR28,'[1]Chemistry Table (Oct 2020)'!$B:$HH,93,FALSE)</f>
        <v>&lt;0.001</v>
      </c>
      <c r="AW28" s="27" t="s">
        <v>57</v>
      </c>
      <c r="AY28" s="23" t="s">
        <v>25</v>
      </c>
      <c r="AZ28" s="29" t="s">
        <v>15</v>
      </c>
      <c r="BA28" s="25" t="s">
        <v>56</v>
      </c>
      <c r="BB28" s="25" t="s">
        <v>36</v>
      </c>
      <c r="BC28" s="26" t="str">
        <f>VLOOKUP(AY28,'[1]Chemistry Table (Oct 2020)'!$B:$HH,93,FALSE)</f>
        <v>0.004</v>
      </c>
      <c r="BD28" s="27" t="s">
        <v>57</v>
      </c>
      <c r="BF28" s="23" t="s">
        <v>26</v>
      </c>
      <c r="BG28" s="29" t="s">
        <v>27</v>
      </c>
      <c r="BH28" s="25" t="s">
        <v>56</v>
      </c>
      <c r="BI28" s="25" t="s">
        <v>36</v>
      </c>
      <c r="BJ28" s="26">
        <f>VLOOKUP(BF28,'[1]Chemistry Table (Oct 2020)'!$B:$HH,93,FALSE)</f>
        <v>2E-3</v>
      </c>
      <c r="BK28" s="27" t="s">
        <v>57</v>
      </c>
    </row>
    <row r="29" spans="2:63" ht="18" customHeight="1" x14ac:dyDescent="0.25">
      <c r="B29" s="23" t="s">
        <v>14</v>
      </c>
      <c r="C29" s="24" t="s">
        <v>15</v>
      </c>
      <c r="D29" s="25" t="s">
        <v>58</v>
      </c>
      <c r="E29" s="25" t="s">
        <v>36</v>
      </c>
      <c r="F29" s="26" t="s">
        <v>31</v>
      </c>
      <c r="G29" s="32" t="s">
        <v>18</v>
      </c>
      <c r="I29" s="23" t="s">
        <v>19</v>
      </c>
      <c r="J29" s="24" t="s">
        <v>15</v>
      </c>
      <c r="K29" s="25" t="s">
        <v>58</v>
      </c>
      <c r="L29" s="25" t="s">
        <v>36</v>
      </c>
      <c r="M29" s="26" t="s">
        <v>31</v>
      </c>
      <c r="N29" s="32" t="s">
        <v>18</v>
      </c>
      <c r="P29" s="28" t="s">
        <v>20</v>
      </c>
      <c r="Q29" s="29" t="s">
        <v>15</v>
      </c>
      <c r="R29" s="25" t="s">
        <v>58</v>
      </c>
      <c r="S29" s="25" t="s">
        <v>36</v>
      </c>
      <c r="T29" s="26" t="str">
        <f>VLOOKUP(P29,'[1]Chemistry Table (Oct 2020)'!$B:$HH,95,FALSE)</f>
        <v>0.07</v>
      </c>
      <c r="U29" s="32" t="s">
        <v>18</v>
      </c>
      <c r="W29" s="23" t="s">
        <v>21</v>
      </c>
      <c r="X29" s="29" t="s">
        <v>15</v>
      </c>
      <c r="Y29" s="25" t="s">
        <v>58</v>
      </c>
      <c r="Z29" s="25" t="s">
        <v>36</v>
      </c>
      <c r="AA29" s="26" t="str">
        <f>VLOOKUP(W29,'[1]Chemistry Table (Oct 2020)'!$B:$HH,95,FALSE)</f>
        <v>0.04</v>
      </c>
      <c r="AB29" s="32" t="s">
        <v>18</v>
      </c>
      <c r="AD29" s="23" t="s">
        <v>22</v>
      </c>
      <c r="AE29" s="29" t="s">
        <v>15</v>
      </c>
      <c r="AF29" s="25" t="s">
        <v>58</v>
      </c>
      <c r="AG29" s="25" t="s">
        <v>36</v>
      </c>
      <c r="AH29" s="26" t="str">
        <f>VLOOKUP(AD29,'[1]Chemistry Table (Oct 2020)'!$B:$HH,95,FALSE)</f>
        <v>0.02</v>
      </c>
      <c r="AI29" s="32" t="s">
        <v>18</v>
      </c>
      <c r="AK29" s="23" t="s">
        <v>23</v>
      </c>
      <c r="AL29" s="29" t="s">
        <v>15</v>
      </c>
      <c r="AM29" s="25" t="s">
        <v>58</v>
      </c>
      <c r="AN29" s="25" t="s">
        <v>36</v>
      </c>
      <c r="AO29" s="26" t="str">
        <f>VLOOKUP(AK29,'[1]Chemistry Table (Oct 2020)'!$B:$HH,94,FALSE)</f>
        <v>0.03</v>
      </c>
      <c r="AP29" s="32" t="s">
        <v>18</v>
      </c>
      <c r="AR29" s="23" t="s">
        <v>24</v>
      </c>
      <c r="AS29" s="29" t="s">
        <v>15</v>
      </c>
      <c r="AT29" s="25" t="s">
        <v>58</v>
      </c>
      <c r="AU29" s="25" t="s">
        <v>36</v>
      </c>
      <c r="AV29" s="26" t="str">
        <f>VLOOKUP(AR29,'[1]Chemistry Table (Oct 2020)'!$B:$HH,95,FALSE)</f>
        <v>0.05</v>
      </c>
      <c r="AW29" s="32" t="s">
        <v>18</v>
      </c>
      <c r="AY29" s="23" t="s">
        <v>25</v>
      </c>
      <c r="AZ29" s="29" t="s">
        <v>15</v>
      </c>
      <c r="BA29" s="25" t="s">
        <v>58</v>
      </c>
      <c r="BB29" s="25" t="s">
        <v>36</v>
      </c>
      <c r="BC29" s="26" t="str">
        <f>VLOOKUP(AY29,'[1]Chemistry Table (Oct 2020)'!$B:$HH,95,FALSE)</f>
        <v>0.08</v>
      </c>
      <c r="BD29" s="32" t="s">
        <v>18</v>
      </c>
      <c r="BF29" s="23" t="s">
        <v>26</v>
      </c>
      <c r="BG29" s="29" t="s">
        <v>27</v>
      </c>
      <c r="BH29" s="25" t="s">
        <v>58</v>
      </c>
      <c r="BI29" s="25" t="s">
        <v>36</v>
      </c>
      <c r="BJ29" s="26">
        <f>VLOOKUP(BF29,'[1]Chemistry Table (Oct 2020)'!$B:$HH,95,FALSE)</f>
        <v>0.06</v>
      </c>
      <c r="BK29" s="32" t="s">
        <v>18</v>
      </c>
    </row>
    <row r="30" spans="2:63" ht="18" customHeight="1" x14ac:dyDescent="0.25">
      <c r="B30" s="23" t="s">
        <v>14</v>
      </c>
      <c r="C30" s="24" t="s">
        <v>15</v>
      </c>
      <c r="D30" s="25" t="s">
        <v>59</v>
      </c>
      <c r="E30" s="25" t="s">
        <v>36</v>
      </c>
      <c r="F30" s="26" t="s">
        <v>31</v>
      </c>
      <c r="G30" s="31" t="s">
        <v>60</v>
      </c>
      <c r="I30" s="23" t="s">
        <v>19</v>
      </c>
      <c r="J30" s="24" t="s">
        <v>15</v>
      </c>
      <c r="K30" s="25" t="s">
        <v>59</v>
      </c>
      <c r="L30" s="25" t="s">
        <v>36</v>
      </c>
      <c r="M30" s="26" t="s">
        <v>31</v>
      </c>
      <c r="N30" s="31" t="s">
        <v>60</v>
      </c>
      <c r="P30" s="28" t="s">
        <v>20</v>
      </c>
      <c r="Q30" s="29" t="s">
        <v>15</v>
      </c>
      <c r="R30" s="25" t="s">
        <v>59</v>
      </c>
      <c r="S30" s="25" t="s">
        <v>36</v>
      </c>
      <c r="T30" s="26" t="str">
        <f>VLOOKUP(P30,'[1]Chemistry Table (Oct 2020)'!$B:$HH,97,FALSE)</f>
        <v>&lt;0.0002</v>
      </c>
      <c r="U30" s="31" t="s">
        <v>60</v>
      </c>
      <c r="W30" s="23" t="s">
        <v>21</v>
      </c>
      <c r="X30" s="29" t="s">
        <v>15</v>
      </c>
      <c r="Y30" s="25" t="s">
        <v>59</v>
      </c>
      <c r="Z30" s="25" t="s">
        <v>36</v>
      </c>
      <c r="AA30" s="26" t="str">
        <f>VLOOKUP(W30,'[1]Chemistry Table (Oct 2020)'!$B:$HH,97,FALSE)</f>
        <v>&lt;0.0002</v>
      </c>
      <c r="AB30" s="31" t="s">
        <v>60</v>
      </c>
      <c r="AD30" s="23" t="s">
        <v>22</v>
      </c>
      <c r="AE30" s="29" t="s">
        <v>15</v>
      </c>
      <c r="AF30" s="25" t="s">
        <v>59</v>
      </c>
      <c r="AG30" s="25" t="s">
        <v>36</v>
      </c>
      <c r="AH30" s="26" t="str">
        <f>VLOOKUP(AD30,'[1]Chemistry Table (Oct 2020)'!$B:$HH,97,FALSE)</f>
        <v>&lt;0.0002</v>
      </c>
      <c r="AI30" s="31" t="s">
        <v>60</v>
      </c>
      <c r="AK30" s="23" t="s">
        <v>23</v>
      </c>
      <c r="AL30" s="29" t="s">
        <v>15</v>
      </c>
      <c r="AM30" s="25" t="s">
        <v>59</v>
      </c>
      <c r="AN30" s="25" t="s">
        <v>36</v>
      </c>
      <c r="AO30" s="26" t="str">
        <f>VLOOKUP(AK30,'[1]Chemistry Table (Oct 2020)'!$B:$HH,96,FALSE)</f>
        <v>&lt;0.0002</v>
      </c>
      <c r="AP30" s="31" t="s">
        <v>60</v>
      </c>
      <c r="AR30" s="23" t="s">
        <v>24</v>
      </c>
      <c r="AS30" s="29" t="s">
        <v>15</v>
      </c>
      <c r="AT30" s="25" t="s">
        <v>59</v>
      </c>
      <c r="AU30" s="25" t="s">
        <v>36</v>
      </c>
      <c r="AV30" s="30" t="str">
        <f>VLOOKUP(AR30,'[1]Chemistry Table (Oct 2020)'!$B:$HH,97,FALSE)</f>
        <v>0.0004</v>
      </c>
      <c r="AW30" s="31" t="s">
        <v>60</v>
      </c>
      <c r="AY30" s="23" t="s">
        <v>25</v>
      </c>
      <c r="AZ30" s="29" t="s">
        <v>15</v>
      </c>
      <c r="BA30" s="25" t="s">
        <v>59</v>
      </c>
      <c r="BB30" s="25" t="s">
        <v>36</v>
      </c>
      <c r="BC30" s="26" t="str">
        <f>VLOOKUP(AY30,'[1]Chemistry Table (Oct 2020)'!$B:$HH,97,FALSE)</f>
        <v>&lt;0.0002</v>
      </c>
      <c r="BD30" s="31" t="s">
        <v>60</v>
      </c>
      <c r="BF30" s="23" t="s">
        <v>26</v>
      </c>
      <c r="BG30" s="29" t="s">
        <v>27</v>
      </c>
      <c r="BH30" s="25" t="s">
        <v>59</v>
      </c>
      <c r="BI30" s="25" t="s">
        <v>36</v>
      </c>
      <c r="BJ30" s="26" t="str">
        <f>VLOOKUP(BF30,'[1]Chemistry Table (Oct 2020)'!$B:$HH,97,FALSE)</f>
        <v>&lt;0.002</v>
      </c>
      <c r="BK30" s="31" t="s">
        <v>60</v>
      </c>
    </row>
    <row r="31" spans="2:63" ht="18" customHeight="1" x14ac:dyDescent="0.25">
      <c r="B31" s="23" t="s">
        <v>14</v>
      </c>
      <c r="C31" s="24" t="s">
        <v>15</v>
      </c>
      <c r="D31" s="25" t="s">
        <v>61</v>
      </c>
      <c r="E31" s="25" t="s">
        <v>36</v>
      </c>
      <c r="F31" s="26" t="s">
        <v>31</v>
      </c>
      <c r="G31" s="32" t="s">
        <v>18</v>
      </c>
      <c r="I31" s="23" t="s">
        <v>19</v>
      </c>
      <c r="J31" s="24" t="s">
        <v>15</v>
      </c>
      <c r="K31" s="25" t="s">
        <v>61</v>
      </c>
      <c r="L31" s="25" t="s">
        <v>36</v>
      </c>
      <c r="M31" s="26" t="s">
        <v>31</v>
      </c>
      <c r="N31" s="32" t="s">
        <v>18</v>
      </c>
      <c r="P31" s="28" t="s">
        <v>20</v>
      </c>
      <c r="Q31" s="29" t="s">
        <v>15</v>
      </c>
      <c r="R31" s="25" t="s">
        <v>61</v>
      </c>
      <c r="S31" s="25" t="s">
        <v>36</v>
      </c>
      <c r="T31" s="26" t="str">
        <f>VLOOKUP(P31,'[1]Chemistry Table (Oct 2020)'!$B:$HH,103,FALSE)</f>
        <v>0.005</v>
      </c>
      <c r="U31" s="32" t="s">
        <v>18</v>
      </c>
      <c r="W31" s="23" t="s">
        <v>21</v>
      </c>
      <c r="X31" s="29" t="s">
        <v>15</v>
      </c>
      <c r="Y31" s="25" t="s">
        <v>61</v>
      </c>
      <c r="Z31" s="25" t="s">
        <v>36</v>
      </c>
      <c r="AA31" s="26" t="str">
        <f>VLOOKUP(W31,'[1]Chemistry Table (Oct 2020)'!$B:$HH,103,FALSE)</f>
        <v>0.021</v>
      </c>
      <c r="AB31" s="32" t="s">
        <v>18</v>
      </c>
      <c r="AD31" s="23" t="s">
        <v>22</v>
      </c>
      <c r="AE31" s="29" t="s">
        <v>15</v>
      </c>
      <c r="AF31" s="25" t="s">
        <v>61</v>
      </c>
      <c r="AG31" s="25" t="s">
        <v>36</v>
      </c>
      <c r="AH31" s="26" t="str">
        <f>VLOOKUP(AD31,'[1]Chemistry Table (Oct 2020)'!$B:$HH,103,FALSE)</f>
        <v>0.014</v>
      </c>
      <c r="AI31" s="32" t="s">
        <v>18</v>
      </c>
      <c r="AK31" s="23" t="s">
        <v>23</v>
      </c>
      <c r="AL31" s="29" t="s">
        <v>15</v>
      </c>
      <c r="AM31" s="25" t="s">
        <v>61</v>
      </c>
      <c r="AN31" s="25" t="s">
        <v>36</v>
      </c>
      <c r="AO31" s="26" t="str">
        <f>VLOOKUP(AK31,'[1]Chemistry Table (Oct 2020)'!$B:$HH,102,FALSE)</f>
        <v>0.033</v>
      </c>
      <c r="AP31" s="32" t="s">
        <v>18</v>
      </c>
      <c r="AR31" s="23" t="s">
        <v>24</v>
      </c>
      <c r="AS31" s="29" t="s">
        <v>15</v>
      </c>
      <c r="AT31" s="25" t="s">
        <v>61</v>
      </c>
      <c r="AU31" s="25" t="s">
        <v>36</v>
      </c>
      <c r="AV31" s="26" t="str">
        <f>VLOOKUP(AR31,'[1]Chemistry Table (Oct 2020)'!$B:$HH,103,FALSE)</f>
        <v>0.007</v>
      </c>
      <c r="AW31" s="32" t="s">
        <v>18</v>
      </c>
      <c r="AY31" s="23" t="s">
        <v>25</v>
      </c>
      <c r="AZ31" s="29" t="s">
        <v>15</v>
      </c>
      <c r="BA31" s="25" t="s">
        <v>61</v>
      </c>
      <c r="BB31" s="25" t="s">
        <v>36</v>
      </c>
      <c r="BC31" s="26" t="str">
        <f>VLOOKUP(AY31,'[1]Chemistry Table (Oct 2020)'!$B:$HH,103,FALSE)</f>
        <v>0.06</v>
      </c>
      <c r="BD31" s="32" t="s">
        <v>18</v>
      </c>
      <c r="BF31" s="23" t="s">
        <v>26</v>
      </c>
      <c r="BG31" s="29" t="s">
        <v>27</v>
      </c>
      <c r="BH31" s="25" t="s">
        <v>61</v>
      </c>
      <c r="BI31" s="25" t="s">
        <v>36</v>
      </c>
      <c r="BJ31" s="26">
        <f>VLOOKUP(BF31,'[1]Chemistry Table (Oct 2020)'!$B:$HH,103,FALSE)</f>
        <v>4.0000000000000001E-3</v>
      </c>
      <c r="BK31" s="32" t="s">
        <v>18</v>
      </c>
    </row>
    <row r="32" spans="2:63" ht="18" customHeight="1" x14ac:dyDescent="0.25">
      <c r="B32" s="23" t="s">
        <v>14</v>
      </c>
      <c r="C32" s="24" t="s">
        <v>15</v>
      </c>
      <c r="D32" s="25" t="s">
        <v>62</v>
      </c>
      <c r="E32" s="25" t="s">
        <v>36</v>
      </c>
      <c r="F32" s="26" t="s">
        <v>31</v>
      </c>
      <c r="G32" s="27" t="s">
        <v>63</v>
      </c>
      <c r="I32" s="23" t="s">
        <v>19</v>
      </c>
      <c r="J32" s="24" t="s">
        <v>15</v>
      </c>
      <c r="K32" s="25" t="s">
        <v>62</v>
      </c>
      <c r="L32" s="25" t="s">
        <v>36</v>
      </c>
      <c r="M32" s="26" t="s">
        <v>31</v>
      </c>
      <c r="N32" s="27" t="s">
        <v>63</v>
      </c>
      <c r="P32" s="28" t="s">
        <v>20</v>
      </c>
      <c r="Q32" s="29" t="s">
        <v>15</v>
      </c>
      <c r="R32" s="25" t="s">
        <v>62</v>
      </c>
      <c r="S32" s="25" t="s">
        <v>36</v>
      </c>
      <c r="T32" s="26" t="str">
        <f>VLOOKUP(P32,'[1]Chemistry Table (Oct 2020)'!$B:$HH,105,FALSE)</f>
        <v>&lt;0.001</v>
      </c>
      <c r="U32" s="27" t="s">
        <v>63</v>
      </c>
      <c r="W32" s="23" t="s">
        <v>21</v>
      </c>
      <c r="X32" s="29" t="s">
        <v>15</v>
      </c>
      <c r="Y32" s="25" t="s">
        <v>62</v>
      </c>
      <c r="Z32" s="25" t="s">
        <v>36</v>
      </c>
      <c r="AA32" s="26" t="str">
        <f>VLOOKUP(W32,'[1]Chemistry Table (Oct 2020)'!$B:$HH,105,FALSE)</f>
        <v>&lt;0.001</v>
      </c>
      <c r="AB32" s="27" t="s">
        <v>63</v>
      </c>
      <c r="AD32" s="23" t="s">
        <v>22</v>
      </c>
      <c r="AE32" s="29" t="s">
        <v>15</v>
      </c>
      <c r="AF32" s="25" t="s">
        <v>62</v>
      </c>
      <c r="AG32" s="25" t="s">
        <v>36</v>
      </c>
      <c r="AH32" s="26" t="str">
        <f>VLOOKUP(AD32,'[1]Chemistry Table (Oct 2020)'!$B:$HH,105,FALSE)</f>
        <v>&lt;0.001</v>
      </c>
      <c r="AI32" s="27" t="s">
        <v>63</v>
      </c>
      <c r="AK32" s="23" t="s">
        <v>23</v>
      </c>
      <c r="AL32" s="29" t="s">
        <v>15</v>
      </c>
      <c r="AM32" s="25" t="s">
        <v>62</v>
      </c>
      <c r="AN32" s="25" t="s">
        <v>36</v>
      </c>
      <c r="AO32" s="26" t="str">
        <f>VLOOKUP(AK32,'[1]Chemistry Table (Oct 2020)'!$B:$HH,105,FALSE)</f>
        <v>&lt;0.001</v>
      </c>
      <c r="AP32" s="27" t="s">
        <v>63</v>
      </c>
      <c r="AR32" s="23" t="s">
        <v>24</v>
      </c>
      <c r="AS32" s="29" t="s">
        <v>15</v>
      </c>
      <c r="AT32" s="25" t="s">
        <v>62</v>
      </c>
      <c r="AU32" s="25" t="s">
        <v>36</v>
      </c>
      <c r="AV32" s="26" t="str">
        <f>VLOOKUP(AR32,'[1]Chemistry Table (Oct 2020)'!$B:$HH,105,FALSE)</f>
        <v>&lt;0.001</v>
      </c>
      <c r="AW32" s="27" t="s">
        <v>63</v>
      </c>
      <c r="AY32" s="23" t="s">
        <v>25</v>
      </c>
      <c r="AZ32" s="29" t="s">
        <v>15</v>
      </c>
      <c r="BA32" s="25" t="s">
        <v>62</v>
      </c>
      <c r="BB32" s="25" t="s">
        <v>36</v>
      </c>
      <c r="BC32" s="26" t="str">
        <f>VLOOKUP(AY32,'[1]Chemistry Table (Oct 2020)'!$B:$HH,105,FALSE)</f>
        <v>&lt;0.001</v>
      </c>
      <c r="BD32" s="27" t="s">
        <v>63</v>
      </c>
      <c r="BF32" s="23" t="s">
        <v>26</v>
      </c>
      <c r="BG32" s="29" t="s">
        <v>27</v>
      </c>
      <c r="BH32" s="25" t="s">
        <v>62</v>
      </c>
      <c r="BI32" s="25" t="s">
        <v>36</v>
      </c>
      <c r="BJ32" s="26" t="str">
        <f>VLOOKUP(BF32,'[1]Chemistry Table (Oct 2020)'!$B:$HH,105,FALSE)</f>
        <v>&lt;0.001</v>
      </c>
      <c r="BK32" s="27" t="s">
        <v>63</v>
      </c>
    </row>
    <row r="33" spans="2:63" ht="18" customHeight="1" x14ac:dyDescent="0.25">
      <c r="B33" s="23" t="s">
        <v>14</v>
      </c>
      <c r="C33" s="24" t="s">
        <v>15</v>
      </c>
      <c r="D33" s="25" t="s">
        <v>64</v>
      </c>
      <c r="E33" s="25" t="s">
        <v>36</v>
      </c>
      <c r="F33" s="26" t="s">
        <v>31</v>
      </c>
      <c r="G33" s="33" t="s">
        <v>65</v>
      </c>
      <c r="I33" s="23" t="s">
        <v>19</v>
      </c>
      <c r="J33" s="24" t="s">
        <v>15</v>
      </c>
      <c r="K33" s="25" t="s">
        <v>64</v>
      </c>
      <c r="L33" s="25" t="s">
        <v>36</v>
      </c>
      <c r="M33" s="26" t="s">
        <v>31</v>
      </c>
      <c r="N33" s="33" t="s">
        <v>65</v>
      </c>
      <c r="P33" s="28" t="s">
        <v>20</v>
      </c>
      <c r="Q33" s="29" t="s">
        <v>15</v>
      </c>
      <c r="R33" s="25" t="s">
        <v>64</v>
      </c>
      <c r="S33" s="25" t="s">
        <v>36</v>
      </c>
      <c r="T33" s="26" t="str">
        <f>VLOOKUP(P33,'[1]Chemistry Table (Oct 2020)'!$B:$HH,107,FALSE)</f>
        <v>&lt;0.001</v>
      </c>
      <c r="U33" s="33" t="s">
        <v>65</v>
      </c>
      <c r="W33" s="23" t="s">
        <v>21</v>
      </c>
      <c r="X33" s="29" t="s">
        <v>15</v>
      </c>
      <c r="Y33" s="25" t="s">
        <v>64</v>
      </c>
      <c r="Z33" s="25" t="s">
        <v>36</v>
      </c>
      <c r="AA33" s="26" t="str">
        <f>VLOOKUP(W33,'[1]Chemistry Table (Oct 2020)'!$B:$HH,107,FALSE)</f>
        <v>&lt;0.001</v>
      </c>
      <c r="AB33" s="33" t="s">
        <v>65</v>
      </c>
      <c r="AD33" s="23" t="s">
        <v>22</v>
      </c>
      <c r="AE33" s="29" t="s">
        <v>15</v>
      </c>
      <c r="AF33" s="25" t="s">
        <v>64</v>
      </c>
      <c r="AG33" s="25" t="s">
        <v>36</v>
      </c>
      <c r="AH33" s="26" t="str">
        <f>VLOOKUP(AD33,'[1]Chemistry Table (Oct 2020)'!$B:$HH,107,FALSE)</f>
        <v>&lt;0.001</v>
      </c>
      <c r="AI33" s="33" t="s">
        <v>65</v>
      </c>
      <c r="AK33" s="23" t="s">
        <v>23</v>
      </c>
      <c r="AL33" s="29" t="s">
        <v>15</v>
      </c>
      <c r="AM33" s="25" t="s">
        <v>64</v>
      </c>
      <c r="AN33" s="25" t="s">
        <v>36</v>
      </c>
      <c r="AO33" s="26" t="str">
        <f>VLOOKUP(AK33,'[1]Chemistry Table (Oct 2020)'!$B:$HH,106,FALSE)</f>
        <v>&lt;0.001</v>
      </c>
      <c r="AP33" s="33" t="s">
        <v>65</v>
      </c>
      <c r="AR33" s="23" t="s">
        <v>24</v>
      </c>
      <c r="AS33" s="29" t="s">
        <v>15</v>
      </c>
      <c r="AT33" s="25" t="s">
        <v>64</v>
      </c>
      <c r="AU33" s="25" t="s">
        <v>36</v>
      </c>
      <c r="AV33" s="26" t="str">
        <f>VLOOKUP(AR33,'[1]Chemistry Table (Oct 2020)'!$B:$HH,107,FALSE)</f>
        <v>&lt;0.001</v>
      </c>
      <c r="AW33" s="33" t="s">
        <v>65</v>
      </c>
      <c r="AY33" s="23" t="s">
        <v>25</v>
      </c>
      <c r="AZ33" s="29" t="s">
        <v>15</v>
      </c>
      <c r="BA33" s="25" t="s">
        <v>64</v>
      </c>
      <c r="BB33" s="25" t="s">
        <v>36</v>
      </c>
      <c r="BC33" s="26" t="str">
        <f>VLOOKUP(AY33,'[1]Chemistry Table (Oct 2020)'!$B:$HH,107,FALSE)</f>
        <v>&lt;0.001</v>
      </c>
      <c r="BD33" s="33" t="s">
        <v>65</v>
      </c>
      <c r="BF33" s="23" t="s">
        <v>26</v>
      </c>
      <c r="BG33" s="29" t="s">
        <v>27</v>
      </c>
      <c r="BH33" s="25" t="s">
        <v>64</v>
      </c>
      <c r="BI33" s="25" t="s">
        <v>36</v>
      </c>
      <c r="BJ33" s="26">
        <f>VLOOKUP(BF33,'[1]Chemistry Table (Oct 2020)'!$B:$HH,107,FALSE)</f>
        <v>3.0000000000000001E-3</v>
      </c>
      <c r="BK33" s="33" t="s">
        <v>65</v>
      </c>
    </row>
    <row r="34" spans="2:63" ht="18" customHeight="1" x14ac:dyDescent="0.25">
      <c r="B34" s="23" t="s">
        <v>14</v>
      </c>
      <c r="C34" s="24" t="s">
        <v>15</v>
      </c>
      <c r="D34" s="25" t="s">
        <v>66</v>
      </c>
      <c r="E34" s="25" t="s">
        <v>36</v>
      </c>
      <c r="F34" s="26" t="s">
        <v>31</v>
      </c>
      <c r="G34" s="33" t="s">
        <v>18</v>
      </c>
      <c r="I34" s="23" t="s">
        <v>19</v>
      </c>
      <c r="J34" s="24" t="s">
        <v>15</v>
      </c>
      <c r="K34" s="25" t="s">
        <v>66</v>
      </c>
      <c r="L34" s="25" t="s">
        <v>36</v>
      </c>
      <c r="M34" s="26" t="s">
        <v>31</v>
      </c>
      <c r="N34" s="33" t="s">
        <v>18</v>
      </c>
      <c r="P34" s="28" t="s">
        <v>20</v>
      </c>
      <c r="Q34" s="29" t="s">
        <v>15</v>
      </c>
      <c r="R34" s="25" t="s">
        <v>66</v>
      </c>
      <c r="S34" s="25"/>
      <c r="T34" s="26" t="str">
        <f>VLOOKUP(P34,'[1]Chemistry Table - Fe (Oct ''20)'!B:M,12,FALSE)</f>
        <v>12</v>
      </c>
      <c r="U34" s="33" t="s">
        <v>18</v>
      </c>
      <c r="W34" s="23" t="s">
        <v>21</v>
      </c>
      <c r="X34" s="29" t="s">
        <v>15</v>
      </c>
      <c r="Y34" s="25" t="s">
        <v>66</v>
      </c>
      <c r="Z34" s="25"/>
      <c r="AA34" s="26" t="str">
        <f>VLOOKUP(W34,'[1]Chemistry Table - Fe (Oct ''20)'!B:M,12,FALSE)</f>
        <v>0.09</v>
      </c>
      <c r="AB34" s="33" t="s">
        <v>18</v>
      </c>
      <c r="AD34" s="23" t="s">
        <v>22</v>
      </c>
      <c r="AE34" s="29" t="s">
        <v>15</v>
      </c>
      <c r="AF34" s="25" t="s">
        <v>66</v>
      </c>
      <c r="AG34" s="25"/>
      <c r="AH34" s="26" t="str">
        <f>VLOOKUP(AD34,'[1]Chemistry Table - Fe (Oct ''20)'!B:M,12,FALSE)</f>
        <v>0.2</v>
      </c>
      <c r="AI34" s="33" t="s">
        <v>18</v>
      </c>
      <c r="AK34" s="23" t="s">
        <v>23</v>
      </c>
      <c r="AL34" s="29" t="s">
        <v>15</v>
      </c>
      <c r="AM34" s="25" t="s">
        <v>66</v>
      </c>
      <c r="AN34" s="25"/>
      <c r="AO34" s="26" t="str">
        <f>VLOOKUP(AK34,'[1]Chemistry Table - Fe (Oct ''20)'!B:M,12,FALSE)</f>
        <v>&lt;0.05</v>
      </c>
      <c r="AP34" s="33" t="s">
        <v>18</v>
      </c>
      <c r="AR34" s="23" t="s">
        <v>24</v>
      </c>
      <c r="AS34" s="29" t="s">
        <v>15</v>
      </c>
      <c r="AT34" s="25" t="s">
        <v>66</v>
      </c>
      <c r="AU34" s="25"/>
      <c r="AV34" s="26" t="str">
        <f>VLOOKUP(AR34,'[1]Chemistry Table - Fe (Oct ''20)'!B:M,12,FALSE)</f>
        <v>&lt;0.05</v>
      </c>
      <c r="AW34" s="33" t="s">
        <v>18</v>
      </c>
      <c r="AY34" s="23" t="s">
        <v>25</v>
      </c>
      <c r="AZ34" s="29" t="s">
        <v>15</v>
      </c>
      <c r="BA34" s="25" t="s">
        <v>66</v>
      </c>
      <c r="BB34" s="25" t="s">
        <v>36</v>
      </c>
      <c r="BC34" s="26" t="str">
        <f>VLOOKUP(AY34,'[1]Chemistry Table - Fe (Oct ''20)'!B:M,12,FALSE)</f>
        <v>24</v>
      </c>
      <c r="BD34" s="33" t="s">
        <v>18</v>
      </c>
      <c r="BF34" s="23" t="s">
        <v>26</v>
      </c>
      <c r="BG34" s="29" t="s">
        <v>27</v>
      </c>
      <c r="BH34" s="25" t="s">
        <v>66</v>
      </c>
      <c r="BI34" s="25" t="s">
        <v>36</v>
      </c>
      <c r="BJ34" s="26" t="str">
        <f>VLOOKUP(BF34,'[1]Chemistry Table - Fe (Oct ''20)'!B:M,12,FALSE)</f>
        <v>3.7</v>
      </c>
      <c r="BK34" s="33" t="s">
        <v>18</v>
      </c>
    </row>
    <row r="35" spans="2:63" ht="18" customHeight="1" x14ac:dyDescent="0.25">
      <c r="B35" s="23" t="s">
        <v>14</v>
      </c>
      <c r="C35" s="24" t="s">
        <v>15</v>
      </c>
      <c r="D35" s="25" t="s">
        <v>67</v>
      </c>
      <c r="E35" s="25" t="s">
        <v>36</v>
      </c>
      <c r="F35" s="26" t="s">
        <v>31</v>
      </c>
      <c r="G35" s="33" t="s">
        <v>68</v>
      </c>
      <c r="I35" s="23" t="s">
        <v>19</v>
      </c>
      <c r="J35" s="24" t="s">
        <v>15</v>
      </c>
      <c r="K35" s="25" t="s">
        <v>67</v>
      </c>
      <c r="L35" s="25" t="s">
        <v>36</v>
      </c>
      <c r="M35" s="26" t="s">
        <v>31</v>
      </c>
      <c r="N35" s="33" t="s">
        <v>68</v>
      </c>
      <c r="P35" s="28" t="s">
        <v>20</v>
      </c>
      <c r="Q35" s="29" t="s">
        <v>15</v>
      </c>
      <c r="R35" s="25" t="s">
        <v>67</v>
      </c>
      <c r="S35" s="25" t="s">
        <v>36</v>
      </c>
      <c r="T35" s="26" t="str">
        <f>VLOOKUP(P35,'[1]Chemistry Table (Oct 2020)'!$B:$HH,112,FALSE)</f>
        <v>0.061</v>
      </c>
      <c r="U35" s="33" t="s">
        <v>68</v>
      </c>
      <c r="W35" s="23" t="s">
        <v>21</v>
      </c>
      <c r="X35" s="29" t="s">
        <v>15</v>
      </c>
      <c r="Y35" s="25" t="s">
        <v>67</v>
      </c>
      <c r="Z35" s="25" t="s">
        <v>36</v>
      </c>
      <c r="AA35" s="30" t="str">
        <f>VLOOKUP(W35,'[1]Chemistry Table (Oct 2020)'!$B:$HH,112,FALSE)</f>
        <v>2.7</v>
      </c>
      <c r="AB35" s="33" t="s">
        <v>68</v>
      </c>
      <c r="AD35" s="23" t="s">
        <v>22</v>
      </c>
      <c r="AE35" s="29" t="s">
        <v>15</v>
      </c>
      <c r="AF35" s="25" t="s">
        <v>67</v>
      </c>
      <c r="AG35" s="25" t="s">
        <v>36</v>
      </c>
      <c r="AH35" s="26" t="str">
        <f>VLOOKUP(AD35,'[1]Chemistry Table (Oct 2020)'!$B:$HH,112,FALSE)</f>
        <v>1.6</v>
      </c>
      <c r="AI35" s="33" t="s">
        <v>68</v>
      </c>
      <c r="AK35" s="23" t="s">
        <v>23</v>
      </c>
      <c r="AL35" s="29" t="s">
        <v>15</v>
      </c>
      <c r="AM35" s="25" t="s">
        <v>67</v>
      </c>
      <c r="AN35" s="25" t="s">
        <v>36</v>
      </c>
      <c r="AO35" s="26" t="str">
        <f>VLOOKUP(AK35,'[1]Chemistry Table (Oct 2020)'!$B:$HH,111,FALSE)</f>
        <v>0.26</v>
      </c>
      <c r="AP35" s="33" t="s">
        <v>68</v>
      </c>
      <c r="AR35" s="23" t="s">
        <v>24</v>
      </c>
      <c r="AS35" s="29" t="s">
        <v>15</v>
      </c>
      <c r="AT35" s="25" t="s">
        <v>67</v>
      </c>
      <c r="AU35" s="25" t="s">
        <v>36</v>
      </c>
      <c r="AV35" s="26" t="str">
        <f>VLOOKUP(AR35,'[1]Chemistry Table (Oct 2020)'!$B:$HH,112,FALSE)</f>
        <v>0.49</v>
      </c>
      <c r="AW35" s="33" t="s">
        <v>68</v>
      </c>
      <c r="AY35" s="23" t="s">
        <v>25</v>
      </c>
      <c r="AZ35" s="29" t="s">
        <v>15</v>
      </c>
      <c r="BA35" s="25" t="s">
        <v>67</v>
      </c>
      <c r="BB35" s="25" t="s">
        <v>36</v>
      </c>
      <c r="BC35" s="26" t="str">
        <f>VLOOKUP(AY35,'[1]Chemistry Table (Oct 2020)'!$B:$HH,112,FALSE)</f>
        <v>1.6</v>
      </c>
      <c r="BD35" s="33" t="s">
        <v>68</v>
      </c>
      <c r="BF35" s="23" t="s">
        <v>26</v>
      </c>
      <c r="BG35" s="29" t="s">
        <v>27</v>
      </c>
      <c r="BH35" s="25" t="s">
        <v>67</v>
      </c>
      <c r="BI35" s="25" t="s">
        <v>36</v>
      </c>
      <c r="BJ35" s="30">
        <f>VLOOKUP(BF35,'[1]Chemistry Table (Oct 2020)'!$B:$HH,112,FALSE)</f>
        <v>0.9</v>
      </c>
      <c r="BK35" s="33" t="s">
        <v>68</v>
      </c>
    </row>
    <row r="36" spans="2:63" ht="18" customHeight="1" x14ac:dyDescent="0.25">
      <c r="B36" s="23" t="s">
        <v>14</v>
      </c>
      <c r="C36" s="24" t="s">
        <v>15</v>
      </c>
      <c r="D36" s="25" t="s">
        <v>69</v>
      </c>
      <c r="E36" s="25" t="s">
        <v>36</v>
      </c>
      <c r="F36" s="26" t="s">
        <v>31</v>
      </c>
      <c r="G36" s="33" t="s">
        <v>70</v>
      </c>
      <c r="I36" s="23" t="s">
        <v>19</v>
      </c>
      <c r="J36" s="24" t="s">
        <v>15</v>
      </c>
      <c r="K36" s="25" t="s">
        <v>69</v>
      </c>
      <c r="L36" s="25" t="s">
        <v>36</v>
      </c>
      <c r="M36" s="26" t="s">
        <v>31</v>
      </c>
      <c r="N36" s="33" t="s">
        <v>70</v>
      </c>
      <c r="P36" s="28" t="s">
        <v>20</v>
      </c>
      <c r="Q36" s="29" t="s">
        <v>15</v>
      </c>
      <c r="R36" s="25" t="s">
        <v>69</v>
      </c>
      <c r="S36" s="25" t="s">
        <v>36</v>
      </c>
      <c r="T36" s="26" t="str">
        <f>VLOOKUP(P36,'[1]Chemistry Table (Oct 2020)'!$B:$HH,109,FALSE)</f>
        <v>0.007</v>
      </c>
      <c r="U36" s="33" t="s">
        <v>70</v>
      </c>
      <c r="W36" s="23" t="s">
        <v>21</v>
      </c>
      <c r="X36" s="29" t="s">
        <v>15</v>
      </c>
      <c r="Y36" s="25" t="s">
        <v>69</v>
      </c>
      <c r="Z36" s="25" t="s">
        <v>36</v>
      </c>
      <c r="AA36" s="26" t="str">
        <f>VLOOKUP(W36,'[1]Chemistry Table (Oct 2020)'!$B:$HH,109,FALSE)</f>
        <v>&lt;0.001</v>
      </c>
      <c r="AB36" s="33" t="s">
        <v>70</v>
      </c>
      <c r="AD36" s="23" t="s">
        <v>22</v>
      </c>
      <c r="AE36" s="29" t="s">
        <v>15</v>
      </c>
      <c r="AF36" s="25" t="s">
        <v>69</v>
      </c>
      <c r="AG36" s="25" t="s">
        <v>36</v>
      </c>
      <c r="AH36" s="26" t="str">
        <f>VLOOKUP(AD36,'[1]Chemistry Table (Oct 2020)'!$B:$HH,109,FALSE)</f>
        <v>&lt;0.001</v>
      </c>
      <c r="AI36" s="33" t="s">
        <v>70</v>
      </c>
      <c r="AK36" s="23" t="s">
        <v>23</v>
      </c>
      <c r="AL36" s="29" t="s">
        <v>15</v>
      </c>
      <c r="AM36" s="25" t="s">
        <v>69</v>
      </c>
      <c r="AN36" s="25" t="s">
        <v>36</v>
      </c>
      <c r="AO36" s="26" t="str">
        <f>VLOOKUP(AK36,'[1]Chemistry Table (Oct 2020)'!$B:$HH,108,FALSE)</f>
        <v>&lt;0.001</v>
      </c>
      <c r="AP36" s="33" t="s">
        <v>70</v>
      </c>
      <c r="AR36" s="23" t="s">
        <v>24</v>
      </c>
      <c r="AS36" s="29" t="s">
        <v>15</v>
      </c>
      <c r="AT36" s="25" t="s">
        <v>69</v>
      </c>
      <c r="AU36" s="25" t="s">
        <v>36</v>
      </c>
      <c r="AV36" s="26" t="str">
        <f>VLOOKUP(AR36,'[1]Chemistry Table (Oct 2020)'!$B:$HH,109,FALSE)</f>
        <v>&lt;0.001</v>
      </c>
      <c r="AW36" s="33" t="s">
        <v>70</v>
      </c>
      <c r="AY36" s="23" t="s">
        <v>25</v>
      </c>
      <c r="AZ36" s="29" t="s">
        <v>15</v>
      </c>
      <c r="BA36" s="25" t="s">
        <v>69</v>
      </c>
      <c r="BB36" s="25" t="s">
        <v>36</v>
      </c>
      <c r="BC36" s="26" t="str">
        <f>VLOOKUP(AY36,'[1]Chemistry Table (Oct 2020)'!$B:$HH,109,FALSE)</f>
        <v>&lt;0.001</v>
      </c>
      <c r="BD36" s="33" t="s">
        <v>70</v>
      </c>
      <c r="BF36" s="23" t="s">
        <v>26</v>
      </c>
      <c r="BG36" s="29" t="s">
        <v>27</v>
      </c>
      <c r="BH36" s="25" t="s">
        <v>69</v>
      </c>
      <c r="BI36" s="25" t="s">
        <v>36</v>
      </c>
      <c r="BJ36" s="26">
        <f>VLOOKUP(BF36,'[1]Chemistry Table (Oct 2020)'!$B:$HH,109,FALSE)</f>
        <v>2E-3</v>
      </c>
      <c r="BK36" s="33" t="s">
        <v>70</v>
      </c>
    </row>
    <row r="37" spans="2:63" ht="18" customHeight="1" x14ac:dyDescent="0.25">
      <c r="B37" s="23" t="s">
        <v>14</v>
      </c>
      <c r="C37" s="24" t="s">
        <v>15</v>
      </c>
      <c r="D37" s="25" t="s">
        <v>71</v>
      </c>
      <c r="E37" s="25" t="s">
        <v>36</v>
      </c>
      <c r="F37" s="26" t="s">
        <v>31</v>
      </c>
      <c r="G37" s="33" t="s">
        <v>72</v>
      </c>
      <c r="I37" s="23" t="s">
        <v>19</v>
      </c>
      <c r="J37" s="24" t="s">
        <v>15</v>
      </c>
      <c r="K37" s="25" t="s">
        <v>71</v>
      </c>
      <c r="L37" s="25" t="s">
        <v>36</v>
      </c>
      <c r="M37" s="26" t="s">
        <v>31</v>
      </c>
      <c r="N37" s="33" t="s">
        <v>72</v>
      </c>
      <c r="P37" s="28" t="s">
        <v>20</v>
      </c>
      <c r="Q37" s="29" t="s">
        <v>15</v>
      </c>
      <c r="R37" s="25" t="s">
        <v>71</v>
      </c>
      <c r="S37" s="25" t="s">
        <v>36</v>
      </c>
      <c r="T37" s="30" t="str">
        <f>VLOOKUP(P37,'[1]Chemistry Table (Oct 2020)'!$B:$HH,118,FALSE)</f>
        <v>0.11</v>
      </c>
      <c r="U37" s="33" t="s">
        <v>72</v>
      </c>
      <c r="W37" s="23" t="s">
        <v>21</v>
      </c>
      <c r="X37" s="29" t="s">
        <v>15</v>
      </c>
      <c r="Y37" s="25" t="s">
        <v>71</v>
      </c>
      <c r="Z37" s="25" t="s">
        <v>36</v>
      </c>
      <c r="AA37" s="30" t="str">
        <f>VLOOKUP(W37,'[1]Chemistry Table (Oct 2020)'!$B:$HH,118,FALSE)</f>
        <v>0.009</v>
      </c>
      <c r="AB37" s="33" t="s">
        <v>72</v>
      </c>
      <c r="AD37" s="23" t="s">
        <v>22</v>
      </c>
      <c r="AE37" s="29" t="s">
        <v>15</v>
      </c>
      <c r="AF37" s="25" t="s">
        <v>71</v>
      </c>
      <c r="AG37" s="25" t="s">
        <v>36</v>
      </c>
      <c r="AH37" s="26" t="str">
        <f>VLOOKUP(AD37,'[1]Chemistry Table (Oct 2020)'!$B:$HH,118,FALSE)</f>
        <v>0.007</v>
      </c>
      <c r="AI37" s="33" t="s">
        <v>72</v>
      </c>
      <c r="AK37" s="23" t="s">
        <v>23</v>
      </c>
      <c r="AL37" s="29" t="s">
        <v>15</v>
      </c>
      <c r="AM37" s="25" t="s">
        <v>71</v>
      </c>
      <c r="AN37" s="25" t="s">
        <v>36</v>
      </c>
      <c r="AO37" s="30" t="str">
        <f>VLOOKUP(AK37,'[1]Chemistry Table (Oct 2020)'!$B:$HH,117,FALSE)</f>
        <v>0.019</v>
      </c>
      <c r="AP37" s="33" t="s">
        <v>72</v>
      </c>
      <c r="AR37" s="23" t="s">
        <v>24</v>
      </c>
      <c r="AS37" s="29" t="s">
        <v>15</v>
      </c>
      <c r="AT37" s="25" t="s">
        <v>71</v>
      </c>
      <c r="AU37" s="25" t="s">
        <v>36</v>
      </c>
      <c r="AV37" s="30" t="str">
        <f>VLOOKUP(AR37,'[1]Chemistry Table (Oct 2020)'!$B:$HH,118,FALSE)</f>
        <v>0.01</v>
      </c>
      <c r="AW37" s="33" t="s">
        <v>72</v>
      </c>
      <c r="AY37" s="23" t="s">
        <v>25</v>
      </c>
      <c r="AZ37" s="29" t="s">
        <v>15</v>
      </c>
      <c r="BA37" s="25" t="s">
        <v>71</v>
      </c>
      <c r="BB37" s="25" t="s">
        <v>36</v>
      </c>
      <c r="BC37" s="30" t="str">
        <f>VLOOKUP(AY37,'[1]Chemistry Table (Oct 2020)'!$B:$HH,118,FALSE)</f>
        <v>0.013</v>
      </c>
      <c r="BD37" s="33" t="s">
        <v>72</v>
      </c>
      <c r="BF37" s="23" t="s">
        <v>26</v>
      </c>
      <c r="BG37" s="29" t="s">
        <v>27</v>
      </c>
      <c r="BH37" s="25" t="s">
        <v>71</v>
      </c>
      <c r="BI37" s="25" t="s">
        <v>36</v>
      </c>
      <c r="BJ37" s="30">
        <f>VLOOKUP(BF37,'[1]Chemistry Table (Oct 2020)'!$B:$HH,118,FALSE)</f>
        <v>1.2E-2</v>
      </c>
      <c r="BK37" s="33" t="s">
        <v>72</v>
      </c>
    </row>
    <row r="38" spans="2:63" ht="18" customHeight="1" x14ac:dyDescent="0.25">
      <c r="B38" s="23" t="s">
        <v>14</v>
      </c>
      <c r="C38" s="24" t="s">
        <v>15</v>
      </c>
      <c r="D38" s="25" t="s">
        <v>73</v>
      </c>
      <c r="E38" s="25" t="s">
        <v>36</v>
      </c>
      <c r="F38" s="26" t="s">
        <v>31</v>
      </c>
      <c r="G38" s="27" t="s">
        <v>74</v>
      </c>
      <c r="I38" s="23" t="s">
        <v>19</v>
      </c>
      <c r="J38" s="24" t="s">
        <v>15</v>
      </c>
      <c r="K38" s="25" t="s">
        <v>73</v>
      </c>
      <c r="L38" s="25" t="s">
        <v>36</v>
      </c>
      <c r="M38" s="26" t="s">
        <v>31</v>
      </c>
      <c r="N38" s="27" t="s">
        <v>74</v>
      </c>
      <c r="P38" s="28" t="s">
        <v>20</v>
      </c>
      <c r="Q38" s="29" t="s">
        <v>15</v>
      </c>
      <c r="R38" s="25" t="s">
        <v>73</v>
      </c>
      <c r="S38" s="25" t="s">
        <v>36</v>
      </c>
      <c r="T38" s="26" t="str">
        <f>VLOOKUP(P38,'[1]Chemistry Table (Oct 2020)'!$B:$HH,114,FALSE)</f>
        <v>&lt;0.0001</v>
      </c>
      <c r="U38" s="27" t="s">
        <v>74</v>
      </c>
      <c r="W38" s="23" t="s">
        <v>21</v>
      </c>
      <c r="X38" s="29" t="s">
        <v>15</v>
      </c>
      <c r="Y38" s="25" t="s">
        <v>73</v>
      </c>
      <c r="Z38" s="25" t="s">
        <v>36</v>
      </c>
      <c r="AA38" s="26" t="str">
        <f>VLOOKUP(W38,'[1]Chemistry Table (Oct 2020)'!$B:$HH,114,FALSE)</f>
        <v>&lt;0.0001</v>
      </c>
      <c r="AB38" s="27" t="s">
        <v>74</v>
      </c>
      <c r="AD38" s="23" t="s">
        <v>22</v>
      </c>
      <c r="AE38" s="29" t="s">
        <v>15</v>
      </c>
      <c r="AF38" s="25" t="s">
        <v>73</v>
      </c>
      <c r="AG38" s="25" t="s">
        <v>36</v>
      </c>
      <c r="AH38" s="26" t="str">
        <f>VLOOKUP(AD38,'[1]Chemistry Table (Oct 2020)'!$B:$HH,114,FALSE)</f>
        <v>&lt;0.0001</v>
      </c>
      <c r="AI38" s="27" t="s">
        <v>74</v>
      </c>
      <c r="AK38" s="23" t="s">
        <v>23</v>
      </c>
      <c r="AL38" s="29" t="s">
        <v>15</v>
      </c>
      <c r="AM38" s="25" t="s">
        <v>73</v>
      </c>
      <c r="AN38" s="25" t="s">
        <v>36</v>
      </c>
      <c r="AO38" s="26" t="str">
        <f>VLOOKUP(AK38,'[1]Chemistry Table (Oct 2020)'!$B:$HH,113,FALSE)</f>
        <v>&lt;0.0001</v>
      </c>
      <c r="AP38" s="27" t="s">
        <v>74</v>
      </c>
      <c r="AR38" s="23" t="s">
        <v>24</v>
      </c>
      <c r="AS38" s="29" t="s">
        <v>15</v>
      </c>
      <c r="AT38" s="25" t="s">
        <v>73</v>
      </c>
      <c r="AU38" s="25" t="s">
        <v>36</v>
      </c>
      <c r="AV38" s="26" t="str">
        <f>VLOOKUP(AR38,'[1]Chemistry Table (Oct 2020)'!$B:$HH,114,FALSE)</f>
        <v>&lt;0.0001</v>
      </c>
      <c r="AW38" s="27" t="s">
        <v>74</v>
      </c>
      <c r="AY38" s="23" t="s">
        <v>25</v>
      </c>
      <c r="AZ38" s="29" t="s">
        <v>15</v>
      </c>
      <c r="BA38" s="25" t="s">
        <v>73</v>
      </c>
      <c r="BB38" s="25" t="s">
        <v>36</v>
      </c>
      <c r="BC38" s="26" t="str">
        <f>VLOOKUP(AY38,'[1]Chemistry Table (Oct 2020)'!$B:$HH,114,FALSE)</f>
        <v>&lt;0.0001</v>
      </c>
      <c r="BD38" s="27" t="s">
        <v>74</v>
      </c>
      <c r="BF38" s="23" t="s">
        <v>26</v>
      </c>
      <c r="BG38" s="29" t="s">
        <v>27</v>
      </c>
      <c r="BH38" s="25" t="s">
        <v>73</v>
      </c>
      <c r="BI38" s="25" t="s">
        <v>36</v>
      </c>
      <c r="BJ38" s="26" t="str">
        <f>VLOOKUP(BF38,'[1]Chemistry Table (Oct 2020)'!$B:$HH,114,FALSE)</f>
        <v>&lt;0.0001</v>
      </c>
      <c r="BK38" s="27" t="s">
        <v>74</v>
      </c>
    </row>
    <row r="39" spans="2:63" ht="18" customHeight="1" x14ac:dyDescent="0.25">
      <c r="B39" s="23" t="s">
        <v>14</v>
      </c>
      <c r="C39" s="24" t="s">
        <v>15</v>
      </c>
      <c r="D39" s="25" t="s">
        <v>75</v>
      </c>
      <c r="E39" s="25" t="s">
        <v>36</v>
      </c>
      <c r="F39" s="26" t="s">
        <v>31</v>
      </c>
      <c r="G39" s="34" t="s">
        <v>76</v>
      </c>
      <c r="I39" s="23" t="s">
        <v>19</v>
      </c>
      <c r="J39" s="24" t="s">
        <v>15</v>
      </c>
      <c r="K39" s="25" t="s">
        <v>75</v>
      </c>
      <c r="L39" s="25" t="s">
        <v>36</v>
      </c>
      <c r="M39" s="26" t="s">
        <v>31</v>
      </c>
      <c r="N39" s="34" t="s">
        <v>76</v>
      </c>
      <c r="P39" s="28" t="s">
        <v>20</v>
      </c>
      <c r="Q39" s="29" t="s">
        <v>15</v>
      </c>
      <c r="R39" s="25" t="s">
        <v>75</v>
      </c>
      <c r="S39" s="25" t="s">
        <v>36</v>
      </c>
      <c r="T39" s="26" t="str">
        <f>VLOOKUP(P39,'[1]Chemistry Table (Oct 2020)'!$B:$HH,99,FALSE)</f>
        <v>&lt;0.005</v>
      </c>
      <c r="U39" s="34" t="s">
        <v>76</v>
      </c>
      <c r="W39" s="23" t="s">
        <v>21</v>
      </c>
      <c r="X39" s="29" t="s">
        <v>15</v>
      </c>
      <c r="Y39" s="25" t="s">
        <v>75</v>
      </c>
      <c r="Z39" s="25" t="s">
        <v>36</v>
      </c>
      <c r="AA39" s="26" t="str">
        <f>VLOOKUP(W39,'[1]Chemistry Table (Oct 2020)'!$B:$HH,99,FALSE)</f>
        <v>&lt;0.005</v>
      </c>
      <c r="AB39" s="34" t="s">
        <v>76</v>
      </c>
      <c r="AD39" s="23" t="s">
        <v>22</v>
      </c>
      <c r="AE39" s="29" t="s">
        <v>15</v>
      </c>
      <c r="AF39" s="25" t="s">
        <v>75</v>
      </c>
      <c r="AG39" s="25" t="s">
        <v>36</v>
      </c>
      <c r="AH39" s="26" t="str">
        <f>VLOOKUP(AD39,'[1]Chemistry Table (Oct 2020)'!$B:$HH,99,FALSE)</f>
        <v>&lt;0.005</v>
      </c>
      <c r="AI39" s="34" t="s">
        <v>76</v>
      </c>
      <c r="AK39" s="23" t="s">
        <v>23</v>
      </c>
      <c r="AL39" s="29" t="s">
        <v>15</v>
      </c>
      <c r="AM39" s="25" t="s">
        <v>75</v>
      </c>
      <c r="AN39" s="25" t="s">
        <v>36</v>
      </c>
      <c r="AO39" s="26" t="str">
        <f>VLOOKUP(AK39,'[1]Chemistry Table (Oct 2020)'!$B:$HH,100,FALSE)</f>
        <v>&lt;0.005</v>
      </c>
      <c r="AP39" s="34" t="s">
        <v>76</v>
      </c>
      <c r="AR39" s="23" t="s">
        <v>24</v>
      </c>
      <c r="AS39" s="29" t="s">
        <v>15</v>
      </c>
      <c r="AT39" s="25" t="s">
        <v>75</v>
      </c>
      <c r="AU39" s="25" t="s">
        <v>36</v>
      </c>
      <c r="AV39" s="26" t="str">
        <f>VLOOKUP(AR39,'[1]Chemistry Table (Oct 2020)'!$B:$HH,99,FALSE)</f>
        <v>&lt;0.005</v>
      </c>
      <c r="AW39" s="34" t="s">
        <v>76</v>
      </c>
      <c r="AY39" s="23" t="s">
        <v>25</v>
      </c>
      <c r="AZ39" s="29" t="s">
        <v>15</v>
      </c>
      <c r="BA39" s="25" t="s">
        <v>75</v>
      </c>
      <c r="BB39" s="25" t="s">
        <v>36</v>
      </c>
      <c r="BC39" s="26" t="str">
        <f>VLOOKUP(AY39,'[1]Chemistry Table (Oct 2020)'!$B:$HH,100,FALSE)</f>
        <v>&lt;0.005</v>
      </c>
      <c r="BD39" s="34" t="s">
        <v>76</v>
      </c>
      <c r="BF39" s="23" t="s">
        <v>26</v>
      </c>
      <c r="BG39" s="29" t="s">
        <v>27</v>
      </c>
      <c r="BH39" s="25" t="s">
        <v>75</v>
      </c>
      <c r="BI39" s="25" t="s">
        <v>36</v>
      </c>
      <c r="BJ39" s="26" t="str">
        <f>VLOOKUP(BF39,'[1]Chemistry Table (Oct 2020)'!$B:$HH,99,FALSE)</f>
        <v>&lt;0.005</v>
      </c>
      <c r="BK39" s="34" t="s">
        <v>76</v>
      </c>
    </row>
    <row r="40" spans="2:63" ht="18" customHeight="1" x14ac:dyDescent="0.25">
      <c r="B40" s="23" t="s">
        <v>14</v>
      </c>
      <c r="C40" s="24" t="s">
        <v>15</v>
      </c>
      <c r="D40" s="25" t="s">
        <v>77</v>
      </c>
      <c r="E40" s="25" t="s">
        <v>78</v>
      </c>
      <c r="F40" s="26" t="s">
        <v>31</v>
      </c>
      <c r="G40" s="27" t="s">
        <v>79</v>
      </c>
      <c r="I40" s="23" t="s">
        <v>19</v>
      </c>
      <c r="J40" s="24" t="s">
        <v>15</v>
      </c>
      <c r="K40" s="25" t="s">
        <v>77</v>
      </c>
      <c r="L40" s="25" t="s">
        <v>78</v>
      </c>
      <c r="M40" s="26" t="s">
        <v>31</v>
      </c>
      <c r="N40" s="27" t="s">
        <v>79</v>
      </c>
      <c r="P40" s="28" t="s">
        <v>20</v>
      </c>
      <c r="Q40" s="29" t="s">
        <v>15</v>
      </c>
      <c r="R40" s="25" t="s">
        <v>77</v>
      </c>
      <c r="S40" s="25" t="s">
        <v>78</v>
      </c>
      <c r="T40" s="26" t="s">
        <v>80</v>
      </c>
      <c r="U40" s="27" t="s">
        <v>79</v>
      </c>
      <c r="W40" s="23" t="s">
        <v>21</v>
      </c>
      <c r="X40" s="29" t="s">
        <v>15</v>
      </c>
      <c r="Y40" s="25" t="s">
        <v>77</v>
      </c>
      <c r="Z40" s="25" t="s">
        <v>78</v>
      </c>
      <c r="AA40" s="26">
        <v>400</v>
      </c>
      <c r="AB40" s="27" t="s">
        <v>79</v>
      </c>
      <c r="AD40" s="23" t="s">
        <v>22</v>
      </c>
      <c r="AE40" s="29" t="s">
        <v>15</v>
      </c>
      <c r="AF40" s="25" t="s">
        <v>77</v>
      </c>
      <c r="AG40" s="25" t="s">
        <v>78</v>
      </c>
      <c r="AH40" s="26" t="s">
        <v>80</v>
      </c>
      <c r="AI40" s="27" t="s">
        <v>79</v>
      </c>
      <c r="AK40" s="23" t="s">
        <v>23</v>
      </c>
      <c r="AL40" s="29" t="s">
        <v>15</v>
      </c>
      <c r="AM40" s="25" t="s">
        <v>77</v>
      </c>
      <c r="AN40" s="25" t="s">
        <v>78</v>
      </c>
      <c r="AO40" s="26" t="s">
        <v>80</v>
      </c>
      <c r="AP40" s="27" t="s">
        <v>79</v>
      </c>
      <c r="AR40" s="23" t="s">
        <v>24</v>
      </c>
      <c r="AS40" s="29" t="s">
        <v>15</v>
      </c>
      <c r="AT40" s="25" t="s">
        <v>77</v>
      </c>
      <c r="AU40" s="25" t="s">
        <v>78</v>
      </c>
      <c r="AV40" s="26" t="s">
        <v>80</v>
      </c>
      <c r="AW40" s="27" t="s">
        <v>79</v>
      </c>
      <c r="AY40" s="23" t="s">
        <v>25</v>
      </c>
      <c r="AZ40" s="29" t="s">
        <v>15</v>
      </c>
      <c r="BA40" s="25" t="s">
        <v>77</v>
      </c>
      <c r="BB40" s="25" t="s">
        <v>78</v>
      </c>
      <c r="BC40" s="26" t="s">
        <v>80</v>
      </c>
      <c r="BD40" s="27" t="s">
        <v>79</v>
      </c>
      <c r="BF40" s="23" t="s">
        <v>26</v>
      </c>
      <c r="BG40" s="29" t="s">
        <v>27</v>
      </c>
      <c r="BH40" s="25" t="s">
        <v>77</v>
      </c>
      <c r="BI40" s="25" t="s">
        <v>78</v>
      </c>
      <c r="BJ40" s="26">
        <v>160</v>
      </c>
      <c r="BK40" s="27" t="s">
        <v>79</v>
      </c>
    </row>
    <row r="41" spans="2:63" ht="18" customHeight="1" x14ac:dyDescent="0.25">
      <c r="B41" s="23" t="s">
        <v>14</v>
      </c>
      <c r="C41" s="24" t="s">
        <v>15</v>
      </c>
      <c r="D41" s="25" t="s">
        <v>81</v>
      </c>
      <c r="E41" s="25" t="s">
        <v>78</v>
      </c>
      <c r="F41" s="26" t="s">
        <v>31</v>
      </c>
      <c r="G41" s="27" t="s">
        <v>79</v>
      </c>
      <c r="I41" s="23" t="s">
        <v>19</v>
      </c>
      <c r="J41" s="24" t="s">
        <v>15</v>
      </c>
      <c r="K41" s="25" t="s">
        <v>81</v>
      </c>
      <c r="L41" s="25" t="s">
        <v>78</v>
      </c>
      <c r="M41" s="26" t="s">
        <v>31</v>
      </c>
      <c r="N41" s="27" t="s">
        <v>79</v>
      </c>
      <c r="P41" s="28" t="s">
        <v>20</v>
      </c>
      <c r="Q41" s="29" t="s">
        <v>15</v>
      </c>
      <c r="R41" s="25" t="s">
        <v>81</v>
      </c>
      <c r="S41" s="25" t="s">
        <v>78</v>
      </c>
      <c r="T41" s="26" t="s">
        <v>80</v>
      </c>
      <c r="U41" s="27" t="s">
        <v>79</v>
      </c>
      <c r="W41" s="23" t="s">
        <v>21</v>
      </c>
      <c r="X41" s="29" t="s">
        <v>15</v>
      </c>
      <c r="Y41" s="25" t="s">
        <v>81</v>
      </c>
      <c r="Z41" s="25" t="s">
        <v>78</v>
      </c>
      <c r="AA41" s="26" t="s">
        <v>80</v>
      </c>
      <c r="AB41" s="27" t="s">
        <v>79</v>
      </c>
      <c r="AD41" s="23" t="s">
        <v>22</v>
      </c>
      <c r="AE41" s="29" t="s">
        <v>15</v>
      </c>
      <c r="AF41" s="25" t="s">
        <v>81</v>
      </c>
      <c r="AG41" s="25" t="s">
        <v>78</v>
      </c>
      <c r="AH41" s="26" t="s">
        <v>80</v>
      </c>
      <c r="AI41" s="27" t="s">
        <v>79</v>
      </c>
      <c r="AK41" s="23" t="s">
        <v>23</v>
      </c>
      <c r="AL41" s="29" t="s">
        <v>15</v>
      </c>
      <c r="AM41" s="25" t="s">
        <v>81</v>
      </c>
      <c r="AN41" s="25" t="s">
        <v>78</v>
      </c>
      <c r="AO41" s="26" t="s">
        <v>80</v>
      </c>
      <c r="AP41" s="27" t="s">
        <v>79</v>
      </c>
      <c r="AR41" s="23" t="s">
        <v>24</v>
      </c>
      <c r="AS41" s="29" t="s">
        <v>15</v>
      </c>
      <c r="AT41" s="25" t="s">
        <v>81</v>
      </c>
      <c r="AU41" s="25" t="s">
        <v>78</v>
      </c>
      <c r="AV41" s="26" t="s">
        <v>80</v>
      </c>
      <c r="AW41" s="27" t="s">
        <v>79</v>
      </c>
      <c r="AY41" s="23" t="s">
        <v>25</v>
      </c>
      <c r="AZ41" s="29" t="s">
        <v>15</v>
      </c>
      <c r="BA41" s="25" t="s">
        <v>81</v>
      </c>
      <c r="BB41" s="25" t="s">
        <v>78</v>
      </c>
      <c r="BC41" s="26" t="s">
        <v>80</v>
      </c>
      <c r="BD41" s="27" t="s">
        <v>79</v>
      </c>
      <c r="BF41" s="23" t="s">
        <v>26</v>
      </c>
      <c r="BG41" s="29" t="s">
        <v>27</v>
      </c>
      <c r="BH41" s="25" t="s">
        <v>81</v>
      </c>
      <c r="BI41" s="25" t="s">
        <v>78</v>
      </c>
      <c r="BJ41" s="26" t="s">
        <v>80</v>
      </c>
      <c r="BK41" s="27" t="s">
        <v>79</v>
      </c>
    </row>
    <row r="42" spans="2:63" ht="18" customHeight="1" x14ac:dyDescent="0.25">
      <c r="B42" s="23" t="s">
        <v>14</v>
      </c>
      <c r="C42" s="24" t="s">
        <v>15</v>
      </c>
      <c r="D42" s="25" t="s">
        <v>82</v>
      </c>
      <c r="E42" s="25" t="s">
        <v>78</v>
      </c>
      <c r="F42" s="26" t="s">
        <v>31</v>
      </c>
      <c r="G42" s="27" t="s">
        <v>79</v>
      </c>
      <c r="I42" s="23" t="s">
        <v>19</v>
      </c>
      <c r="J42" s="24" t="s">
        <v>15</v>
      </c>
      <c r="K42" s="25" t="s">
        <v>82</v>
      </c>
      <c r="L42" s="25" t="s">
        <v>78</v>
      </c>
      <c r="M42" s="26" t="s">
        <v>31</v>
      </c>
      <c r="N42" s="27" t="s">
        <v>79</v>
      </c>
      <c r="P42" s="28" t="s">
        <v>20</v>
      </c>
      <c r="Q42" s="29" t="s">
        <v>15</v>
      </c>
      <c r="R42" s="25" t="s">
        <v>82</v>
      </c>
      <c r="S42" s="25" t="s">
        <v>78</v>
      </c>
      <c r="T42" s="26" t="s">
        <v>80</v>
      </c>
      <c r="U42" s="27" t="s">
        <v>79</v>
      </c>
      <c r="W42" s="23" t="s">
        <v>21</v>
      </c>
      <c r="X42" s="29" t="s">
        <v>15</v>
      </c>
      <c r="Y42" s="25" t="s">
        <v>82</v>
      </c>
      <c r="Z42" s="25" t="s">
        <v>78</v>
      </c>
      <c r="AA42" s="26" t="s">
        <v>80</v>
      </c>
      <c r="AB42" s="27" t="s">
        <v>79</v>
      </c>
      <c r="AD42" s="23" t="s">
        <v>22</v>
      </c>
      <c r="AE42" s="29" t="s">
        <v>15</v>
      </c>
      <c r="AF42" s="25" t="s">
        <v>82</v>
      </c>
      <c r="AG42" s="25" t="s">
        <v>78</v>
      </c>
      <c r="AH42" s="26" t="s">
        <v>80</v>
      </c>
      <c r="AI42" s="27" t="s">
        <v>79</v>
      </c>
      <c r="AK42" s="23" t="s">
        <v>23</v>
      </c>
      <c r="AL42" s="29" t="s">
        <v>15</v>
      </c>
      <c r="AM42" s="25" t="s">
        <v>82</v>
      </c>
      <c r="AN42" s="25" t="s">
        <v>78</v>
      </c>
      <c r="AO42" s="26" t="s">
        <v>80</v>
      </c>
      <c r="AP42" s="27" t="s">
        <v>79</v>
      </c>
      <c r="AR42" s="23" t="s">
        <v>24</v>
      </c>
      <c r="AS42" s="29" t="s">
        <v>15</v>
      </c>
      <c r="AT42" s="25" t="s">
        <v>82</v>
      </c>
      <c r="AU42" s="25" t="s">
        <v>78</v>
      </c>
      <c r="AV42" s="26" t="s">
        <v>80</v>
      </c>
      <c r="AW42" s="27" t="s">
        <v>79</v>
      </c>
      <c r="AY42" s="23" t="s">
        <v>25</v>
      </c>
      <c r="AZ42" s="29" t="s">
        <v>15</v>
      </c>
      <c r="BA42" s="25" t="s">
        <v>82</v>
      </c>
      <c r="BB42" s="25" t="s">
        <v>78</v>
      </c>
      <c r="BC42" s="26" t="s">
        <v>80</v>
      </c>
      <c r="BD42" s="27" t="s">
        <v>79</v>
      </c>
      <c r="BF42" s="23" t="s">
        <v>26</v>
      </c>
      <c r="BG42" s="29" t="s">
        <v>27</v>
      </c>
      <c r="BH42" s="25" t="s">
        <v>82</v>
      </c>
      <c r="BI42" s="25" t="s">
        <v>78</v>
      </c>
      <c r="BJ42" s="26" t="s">
        <v>80</v>
      </c>
      <c r="BK42" s="27" t="s">
        <v>79</v>
      </c>
    </row>
    <row r="43" spans="2:63" ht="18" customHeight="1" x14ac:dyDescent="0.25">
      <c r="B43" s="23" t="s">
        <v>14</v>
      </c>
      <c r="C43" s="24" t="s">
        <v>15</v>
      </c>
      <c r="D43" s="25" t="s">
        <v>83</v>
      </c>
      <c r="E43" s="25" t="s">
        <v>78</v>
      </c>
      <c r="F43" s="26" t="s">
        <v>31</v>
      </c>
      <c r="G43" s="27" t="s">
        <v>79</v>
      </c>
      <c r="I43" s="23" t="s">
        <v>19</v>
      </c>
      <c r="J43" s="24" t="s">
        <v>15</v>
      </c>
      <c r="K43" s="25" t="s">
        <v>83</v>
      </c>
      <c r="L43" s="25" t="s">
        <v>78</v>
      </c>
      <c r="M43" s="26" t="s">
        <v>31</v>
      </c>
      <c r="N43" s="27" t="s">
        <v>79</v>
      </c>
      <c r="P43" s="28" t="s">
        <v>20</v>
      </c>
      <c r="Q43" s="29" t="s">
        <v>15</v>
      </c>
      <c r="R43" s="25" t="s">
        <v>83</v>
      </c>
      <c r="S43" s="25" t="s">
        <v>78</v>
      </c>
      <c r="T43" s="26" t="s">
        <v>80</v>
      </c>
      <c r="U43" s="27" t="s">
        <v>79</v>
      </c>
      <c r="W43" s="23" t="s">
        <v>21</v>
      </c>
      <c r="X43" s="29" t="s">
        <v>15</v>
      </c>
      <c r="Y43" s="25" t="s">
        <v>83</v>
      </c>
      <c r="Z43" s="25" t="s">
        <v>78</v>
      </c>
      <c r="AA43" s="26" t="s">
        <v>80</v>
      </c>
      <c r="AB43" s="27" t="s">
        <v>79</v>
      </c>
      <c r="AD43" s="23" t="s">
        <v>22</v>
      </c>
      <c r="AE43" s="29" t="s">
        <v>15</v>
      </c>
      <c r="AF43" s="25" t="s">
        <v>83</v>
      </c>
      <c r="AG43" s="25" t="s">
        <v>78</v>
      </c>
      <c r="AH43" s="26" t="s">
        <v>80</v>
      </c>
      <c r="AI43" s="27" t="s">
        <v>79</v>
      </c>
      <c r="AK43" s="23" t="s">
        <v>23</v>
      </c>
      <c r="AL43" s="29" t="s">
        <v>15</v>
      </c>
      <c r="AM43" s="25" t="s">
        <v>83</v>
      </c>
      <c r="AN43" s="25" t="s">
        <v>78</v>
      </c>
      <c r="AO43" s="26" t="s">
        <v>80</v>
      </c>
      <c r="AP43" s="27" t="s">
        <v>79</v>
      </c>
      <c r="AR43" s="23" t="s">
        <v>24</v>
      </c>
      <c r="AS43" s="29" t="s">
        <v>15</v>
      </c>
      <c r="AT43" s="25" t="s">
        <v>83</v>
      </c>
      <c r="AU43" s="25" t="s">
        <v>78</v>
      </c>
      <c r="AV43" s="26" t="s">
        <v>80</v>
      </c>
      <c r="AW43" s="27" t="s">
        <v>79</v>
      </c>
      <c r="AY43" s="23" t="s">
        <v>25</v>
      </c>
      <c r="AZ43" s="29" t="s">
        <v>15</v>
      </c>
      <c r="BA43" s="25" t="s">
        <v>83</v>
      </c>
      <c r="BB43" s="25" t="s">
        <v>78</v>
      </c>
      <c r="BC43" s="26" t="s">
        <v>80</v>
      </c>
      <c r="BD43" s="27" t="s">
        <v>79</v>
      </c>
      <c r="BF43" s="23" t="s">
        <v>26</v>
      </c>
      <c r="BG43" s="29" t="s">
        <v>27</v>
      </c>
      <c r="BH43" s="25" t="s">
        <v>83</v>
      </c>
      <c r="BI43" s="25" t="s">
        <v>78</v>
      </c>
      <c r="BJ43" s="26" t="s">
        <v>80</v>
      </c>
      <c r="BK43" s="27" t="s">
        <v>79</v>
      </c>
    </row>
    <row r="44" spans="2:63" ht="18" customHeight="1" x14ac:dyDescent="0.25">
      <c r="B44" s="23" t="s">
        <v>14</v>
      </c>
      <c r="C44" s="24" t="s">
        <v>15</v>
      </c>
      <c r="D44" s="25" t="s">
        <v>84</v>
      </c>
      <c r="E44" s="25" t="s">
        <v>78</v>
      </c>
      <c r="F44" s="26" t="s">
        <v>31</v>
      </c>
      <c r="G44" s="27" t="s">
        <v>79</v>
      </c>
      <c r="I44" s="23" t="s">
        <v>19</v>
      </c>
      <c r="J44" s="35" t="s">
        <v>15</v>
      </c>
      <c r="K44" s="25" t="s">
        <v>84</v>
      </c>
      <c r="L44" s="25" t="s">
        <v>78</v>
      </c>
      <c r="M44" s="26" t="s">
        <v>31</v>
      </c>
      <c r="N44" s="27" t="s">
        <v>79</v>
      </c>
      <c r="P44" s="28" t="s">
        <v>20</v>
      </c>
      <c r="Q44" s="29" t="s">
        <v>15</v>
      </c>
      <c r="R44" s="25" t="s">
        <v>84</v>
      </c>
      <c r="S44" s="25" t="s">
        <v>78</v>
      </c>
      <c r="T44" s="26" t="s">
        <v>80</v>
      </c>
      <c r="U44" s="27" t="s">
        <v>79</v>
      </c>
      <c r="W44" s="23" t="s">
        <v>21</v>
      </c>
      <c r="X44" s="29" t="s">
        <v>15</v>
      </c>
      <c r="Y44" s="25" t="s">
        <v>84</v>
      </c>
      <c r="Z44" s="25" t="s">
        <v>78</v>
      </c>
      <c r="AA44" s="26" t="s">
        <v>80</v>
      </c>
      <c r="AB44" s="27" t="s">
        <v>79</v>
      </c>
      <c r="AD44" s="23" t="s">
        <v>22</v>
      </c>
      <c r="AE44" s="29" t="s">
        <v>15</v>
      </c>
      <c r="AF44" s="25" t="s">
        <v>84</v>
      </c>
      <c r="AG44" s="25" t="s">
        <v>78</v>
      </c>
      <c r="AH44" s="26" t="s">
        <v>80</v>
      </c>
      <c r="AI44" s="27" t="s">
        <v>79</v>
      </c>
      <c r="AK44" s="23" t="s">
        <v>23</v>
      </c>
      <c r="AL44" s="29" t="s">
        <v>15</v>
      </c>
      <c r="AM44" s="25" t="s">
        <v>84</v>
      </c>
      <c r="AN44" s="25" t="s">
        <v>78</v>
      </c>
      <c r="AO44" s="26" t="s">
        <v>80</v>
      </c>
      <c r="AP44" s="27" t="s">
        <v>79</v>
      </c>
      <c r="AR44" s="23" t="s">
        <v>24</v>
      </c>
      <c r="AS44" s="29" t="s">
        <v>15</v>
      </c>
      <c r="AT44" s="25" t="s">
        <v>84</v>
      </c>
      <c r="AU44" s="25" t="s">
        <v>78</v>
      </c>
      <c r="AV44" s="26" t="s">
        <v>80</v>
      </c>
      <c r="AW44" s="27" t="s">
        <v>79</v>
      </c>
      <c r="AY44" s="23" t="s">
        <v>25</v>
      </c>
      <c r="AZ44" s="29" t="s">
        <v>15</v>
      </c>
      <c r="BA44" s="25" t="s">
        <v>84</v>
      </c>
      <c r="BB44" s="25" t="s">
        <v>78</v>
      </c>
      <c r="BC44" s="26" t="s">
        <v>80</v>
      </c>
      <c r="BD44" s="27" t="s">
        <v>79</v>
      </c>
      <c r="BF44" s="23" t="s">
        <v>26</v>
      </c>
      <c r="BG44" s="29" t="s">
        <v>27</v>
      </c>
      <c r="BH44" s="25" t="s">
        <v>84</v>
      </c>
      <c r="BI44" s="25" t="s">
        <v>78</v>
      </c>
      <c r="BJ44" s="26" t="s">
        <v>80</v>
      </c>
      <c r="BK44" s="27" t="s">
        <v>79</v>
      </c>
    </row>
    <row r="45" spans="2:63" ht="18" customHeight="1" x14ac:dyDescent="0.25">
      <c r="B45" s="23" t="s">
        <v>14</v>
      </c>
      <c r="C45" s="24" t="s">
        <v>15</v>
      </c>
      <c r="D45" s="36" t="s">
        <v>85</v>
      </c>
      <c r="E45" s="25" t="s">
        <v>78</v>
      </c>
      <c r="F45" s="26" t="s">
        <v>31</v>
      </c>
      <c r="G45" s="27" t="s">
        <v>79</v>
      </c>
      <c r="I45" s="23" t="s">
        <v>19</v>
      </c>
      <c r="J45" s="35" t="s">
        <v>15</v>
      </c>
      <c r="K45" s="36" t="s">
        <v>85</v>
      </c>
      <c r="L45" s="25" t="s">
        <v>78</v>
      </c>
      <c r="M45" s="26" t="s">
        <v>31</v>
      </c>
      <c r="N45" s="27" t="s">
        <v>79</v>
      </c>
      <c r="P45" s="28" t="s">
        <v>20</v>
      </c>
      <c r="Q45" s="29" t="s">
        <v>15</v>
      </c>
      <c r="R45" s="36" t="s">
        <v>85</v>
      </c>
      <c r="S45" s="25" t="s">
        <v>78</v>
      </c>
      <c r="T45" s="26" t="s">
        <v>80</v>
      </c>
      <c r="U45" s="27" t="s">
        <v>79</v>
      </c>
      <c r="W45" s="23" t="s">
        <v>21</v>
      </c>
      <c r="X45" s="29" t="s">
        <v>15</v>
      </c>
      <c r="Y45" s="36" t="s">
        <v>85</v>
      </c>
      <c r="Z45" s="25" t="s">
        <v>78</v>
      </c>
      <c r="AA45" s="26" t="s">
        <v>80</v>
      </c>
      <c r="AB45" s="27" t="s">
        <v>79</v>
      </c>
      <c r="AD45" s="23" t="s">
        <v>22</v>
      </c>
      <c r="AE45" s="29" t="s">
        <v>15</v>
      </c>
      <c r="AF45" s="36" t="s">
        <v>85</v>
      </c>
      <c r="AG45" s="25" t="s">
        <v>78</v>
      </c>
      <c r="AH45" s="26" t="s">
        <v>80</v>
      </c>
      <c r="AI45" s="27" t="s">
        <v>79</v>
      </c>
      <c r="AK45" s="23" t="s">
        <v>23</v>
      </c>
      <c r="AL45" s="29" t="s">
        <v>15</v>
      </c>
      <c r="AM45" s="36" t="s">
        <v>85</v>
      </c>
      <c r="AN45" s="25" t="s">
        <v>78</v>
      </c>
      <c r="AO45" s="26" t="s">
        <v>80</v>
      </c>
      <c r="AP45" s="27" t="s">
        <v>79</v>
      </c>
      <c r="AR45" s="23" t="s">
        <v>24</v>
      </c>
      <c r="AS45" s="29" t="s">
        <v>15</v>
      </c>
      <c r="AT45" s="36" t="s">
        <v>85</v>
      </c>
      <c r="AU45" s="25" t="s">
        <v>78</v>
      </c>
      <c r="AV45" s="26" t="s">
        <v>80</v>
      </c>
      <c r="AW45" s="27" t="s">
        <v>79</v>
      </c>
      <c r="AY45" s="23" t="s">
        <v>25</v>
      </c>
      <c r="AZ45" s="29" t="s">
        <v>27</v>
      </c>
      <c r="BA45" s="36" t="s">
        <v>85</v>
      </c>
      <c r="BB45" s="25" t="s">
        <v>78</v>
      </c>
      <c r="BC45" s="26" t="s">
        <v>80</v>
      </c>
      <c r="BD45" s="27" t="s">
        <v>79</v>
      </c>
      <c r="BF45" s="23" t="s">
        <v>26</v>
      </c>
      <c r="BG45" s="29" t="s">
        <v>27</v>
      </c>
      <c r="BH45" s="36" t="s">
        <v>85</v>
      </c>
      <c r="BI45" s="25" t="s">
        <v>78</v>
      </c>
      <c r="BJ45" s="26" t="s">
        <v>80</v>
      </c>
      <c r="BK45" s="27" t="s">
        <v>79</v>
      </c>
    </row>
    <row r="46" spans="2:63" ht="18" customHeight="1" x14ac:dyDescent="0.25">
      <c r="B46" s="23" t="s">
        <v>14</v>
      </c>
      <c r="C46" s="24" t="s">
        <v>15</v>
      </c>
      <c r="D46" s="36" t="s">
        <v>86</v>
      </c>
      <c r="E46" s="25" t="s">
        <v>78</v>
      </c>
      <c r="F46" s="26" t="s">
        <v>31</v>
      </c>
      <c r="G46" s="27" t="s">
        <v>79</v>
      </c>
      <c r="I46" s="23" t="s">
        <v>19</v>
      </c>
      <c r="J46" s="35" t="s">
        <v>15</v>
      </c>
      <c r="K46" s="36" t="s">
        <v>86</v>
      </c>
      <c r="L46" s="25" t="s">
        <v>78</v>
      </c>
      <c r="M46" s="26" t="s">
        <v>31</v>
      </c>
      <c r="N46" s="27" t="s">
        <v>79</v>
      </c>
      <c r="P46" s="28" t="s">
        <v>20</v>
      </c>
      <c r="Q46" s="29" t="s">
        <v>15</v>
      </c>
      <c r="R46" s="36" t="s">
        <v>86</v>
      </c>
      <c r="S46" s="25" t="s">
        <v>78</v>
      </c>
      <c r="T46" s="26" t="s">
        <v>80</v>
      </c>
      <c r="U46" s="27" t="s">
        <v>79</v>
      </c>
      <c r="W46" s="23" t="s">
        <v>21</v>
      </c>
      <c r="X46" s="29" t="s">
        <v>15</v>
      </c>
      <c r="Y46" s="36" t="s">
        <v>86</v>
      </c>
      <c r="Z46" s="25" t="s">
        <v>78</v>
      </c>
      <c r="AA46" s="26" t="s">
        <v>80</v>
      </c>
      <c r="AB46" s="27" t="s">
        <v>79</v>
      </c>
      <c r="AD46" s="23" t="s">
        <v>22</v>
      </c>
      <c r="AE46" s="29" t="s">
        <v>15</v>
      </c>
      <c r="AF46" s="36" t="s">
        <v>86</v>
      </c>
      <c r="AG46" s="25" t="s">
        <v>78</v>
      </c>
      <c r="AH46" s="26" t="s">
        <v>80</v>
      </c>
      <c r="AI46" s="27" t="s">
        <v>79</v>
      </c>
      <c r="AK46" s="23" t="s">
        <v>23</v>
      </c>
      <c r="AL46" s="29" t="s">
        <v>15</v>
      </c>
      <c r="AM46" s="36" t="s">
        <v>86</v>
      </c>
      <c r="AN46" s="25" t="s">
        <v>78</v>
      </c>
      <c r="AO46" s="26" t="s">
        <v>80</v>
      </c>
      <c r="AP46" s="27" t="s">
        <v>79</v>
      </c>
      <c r="AR46" s="23" t="s">
        <v>24</v>
      </c>
      <c r="AS46" s="29" t="s">
        <v>15</v>
      </c>
      <c r="AT46" s="36" t="s">
        <v>86</v>
      </c>
      <c r="AU46" s="25" t="s">
        <v>78</v>
      </c>
      <c r="AV46" s="26" t="s">
        <v>80</v>
      </c>
      <c r="AW46" s="27" t="s">
        <v>79</v>
      </c>
      <c r="AY46" s="23" t="s">
        <v>25</v>
      </c>
      <c r="AZ46" s="29" t="s">
        <v>27</v>
      </c>
      <c r="BA46" s="36" t="s">
        <v>86</v>
      </c>
      <c r="BB46" s="25" t="s">
        <v>78</v>
      </c>
      <c r="BC46" s="26" t="s">
        <v>80</v>
      </c>
      <c r="BD46" s="27" t="s">
        <v>79</v>
      </c>
      <c r="BF46" s="23" t="s">
        <v>26</v>
      </c>
      <c r="BG46" s="29" t="s">
        <v>27</v>
      </c>
      <c r="BH46" s="36" t="s">
        <v>86</v>
      </c>
      <c r="BI46" s="25" t="s">
        <v>78</v>
      </c>
      <c r="BJ46" s="26" t="s">
        <v>80</v>
      </c>
      <c r="BK46" s="27" t="s">
        <v>79</v>
      </c>
    </row>
    <row r="47" spans="2:63" ht="18" customHeight="1" x14ac:dyDescent="0.25">
      <c r="B47" s="23" t="s">
        <v>14</v>
      </c>
      <c r="C47" s="24" t="s">
        <v>15</v>
      </c>
      <c r="D47" s="36" t="s">
        <v>87</v>
      </c>
      <c r="E47" s="25" t="s">
        <v>78</v>
      </c>
      <c r="F47" s="26" t="s">
        <v>31</v>
      </c>
      <c r="G47" s="27" t="s">
        <v>79</v>
      </c>
      <c r="I47" s="23" t="s">
        <v>19</v>
      </c>
      <c r="J47" s="35" t="s">
        <v>15</v>
      </c>
      <c r="K47" s="36" t="s">
        <v>87</v>
      </c>
      <c r="L47" s="25" t="s">
        <v>78</v>
      </c>
      <c r="M47" s="26" t="s">
        <v>31</v>
      </c>
      <c r="N47" s="27" t="s">
        <v>79</v>
      </c>
      <c r="P47" s="28" t="s">
        <v>20</v>
      </c>
      <c r="Q47" s="29" t="s">
        <v>15</v>
      </c>
      <c r="R47" s="36" t="s">
        <v>87</v>
      </c>
      <c r="S47" s="25" t="s">
        <v>78</v>
      </c>
      <c r="T47" s="26" t="s">
        <v>80</v>
      </c>
      <c r="U47" s="27" t="s">
        <v>79</v>
      </c>
      <c r="W47" s="23" t="s">
        <v>21</v>
      </c>
      <c r="X47" s="29" t="s">
        <v>15</v>
      </c>
      <c r="Y47" s="36" t="s">
        <v>87</v>
      </c>
      <c r="Z47" s="25" t="s">
        <v>78</v>
      </c>
      <c r="AA47" s="26" t="s">
        <v>80</v>
      </c>
      <c r="AB47" s="27" t="s">
        <v>79</v>
      </c>
      <c r="AD47" s="23" t="s">
        <v>22</v>
      </c>
      <c r="AE47" s="29" t="s">
        <v>15</v>
      </c>
      <c r="AF47" s="36" t="s">
        <v>87</v>
      </c>
      <c r="AG47" s="25" t="s">
        <v>78</v>
      </c>
      <c r="AH47" s="26" t="s">
        <v>80</v>
      </c>
      <c r="AI47" s="27" t="s">
        <v>79</v>
      </c>
      <c r="AK47" s="23" t="s">
        <v>23</v>
      </c>
      <c r="AL47" s="29" t="s">
        <v>15</v>
      </c>
      <c r="AM47" s="36" t="s">
        <v>87</v>
      </c>
      <c r="AN47" s="25" t="s">
        <v>78</v>
      </c>
      <c r="AO47" s="26" t="s">
        <v>80</v>
      </c>
      <c r="AP47" s="27" t="s">
        <v>79</v>
      </c>
      <c r="AR47" s="23" t="s">
        <v>24</v>
      </c>
      <c r="AS47" s="29" t="s">
        <v>15</v>
      </c>
      <c r="AT47" s="36" t="s">
        <v>87</v>
      </c>
      <c r="AU47" s="25" t="s">
        <v>78</v>
      </c>
      <c r="AV47" s="26" t="s">
        <v>80</v>
      </c>
      <c r="AW47" s="27" t="s">
        <v>79</v>
      </c>
      <c r="AY47" s="23" t="s">
        <v>25</v>
      </c>
      <c r="AZ47" s="29" t="s">
        <v>27</v>
      </c>
      <c r="BA47" s="36" t="s">
        <v>87</v>
      </c>
      <c r="BB47" s="25" t="s">
        <v>78</v>
      </c>
      <c r="BC47" s="26" t="s">
        <v>80</v>
      </c>
      <c r="BD47" s="27" t="s">
        <v>79</v>
      </c>
      <c r="BF47" s="23" t="s">
        <v>26</v>
      </c>
      <c r="BG47" s="29" t="s">
        <v>27</v>
      </c>
      <c r="BH47" s="36" t="s">
        <v>87</v>
      </c>
      <c r="BI47" s="25" t="s">
        <v>78</v>
      </c>
      <c r="BJ47" s="26" t="s">
        <v>80</v>
      </c>
      <c r="BK47" s="27" t="s">
        <v>79</v>
      </c>
    </row>
    <row r="48" spans="2:63" ht="18" customHeight="1" thickBot="1" x14ac:dyDescent="0.3">
      <c r="B48" s="23" t="s">
        <v>14</v>
      </c>
      <c r="C48" s="24" t="s">
        <v>15</v>
      </c>
      <c r="D48" s="25" t="s">
        <v>88</v>
      </c>
      <c r="E48" s="25" t="s">
        <v>36</v>
      </c>
      <c r="F48" s="26" t="s">
        <v>31</v>
      </c>
      <c r="G48" s="33" t="s">
        <v>89</v>
      </c>
      <c r="I48" s="23" t="s">
        <v>19</v>
      </c>
      <c r="J48" s="24" t="s">
        <v>15</v>
      </c>
      <c r="K48" s="25" t="s">
        <v>88</v>
      </c>
      <c r="L48" s="25" t="s">
        <v>36</v>
      </c>
      <c r="M48" s="26" t="s">
        <v>31</v>
      </c>
      <c r="N48" s="33" t="s">
        <v>89</v>
      </c>
      <c r="P48" s="28" t="s">
        <v>20</v>
      </c>
      <c r="Q48" s="29" t="s">
        <v>15</v>
      </c>
      <c r="R48" s="25" t="s">
        <v>88</v>
      </c>
      <c r="S48" s="25" t="s">
        <v>36</v>
      </c>
      <c r="T48" s="26" t="str">
        <f>VLOOKUP(P48,'[1]Chemistry Table (Oct 2020)'!$B:$HH,40,FALSE)</f>
        <v>&lt;50</v>
      </c>
      <c r="U48" s="33" t="s">
        <v>89</v>
      </c>
      <c r="W48" s="23" t="s">
        <v>21</v>
      </c>
      <c r="X48" s="29" t="s">
        <v>15</v>
      </c>
      <c r="Y48" s="25" t="s">
        <v>88</v>
      </c>
      <c r="Z48" s="25" t="s">
        <v>36</v>
      </c>
      <c r="AA48" s="26" t="str">
        <f>VLOOKUP(W48,'[1]Chemistry Table (Oct 2020)'!$B:$HH,40,FALSE)</f>
        <v>&lt;50</v>
      </c>
      <c r="AB48" s="33" t="s">
        <v>89</v>
      </c>
      <c r="AD48" s="23" t="s">
        <v>22</v>
      </c>
      <c r="AE48" s="29" t="s">
        <v>15</v>
      </c>
      <c r="AF48" s="25" t="s">
        <v>88</v>
      </c>
      <c r="AG48" s="25" t="s">
        <v>36</v>
      </c>
      <c r="AH48" s="26" t="str">
        <f>VLOOKUP(AD48,'[1]Chemistry Table (Oct 2020)'!$B:$HH,40,FALSE)</f>
        <v>&lt;50</v>
      </c>
      <c r="AI48" s="33" t="s">
        <v>89</v>
      </c>
      <c r="AK48" s="23" t="s">
        <v>23</v>
      </c>
      <c r="AL48" s="29" t="s">
        <v>15</v>
      </c>
      <c r="AM48" s="25" t="s">
        <v>88</v>
      </c>
      <c r="AN48" s="25" t="s">
        <v>36</v>
      </c>
      <c r="AO48" s="26" t="str">
        <f>VLOOKUP(AK48,'[1]Chemistry Table (Oct 2020)'!$B:$HH,40,FALSE)</f>
        <v>&lt;50</v>
      </c>
      <c r="AP48" s="33" t="s">
        <v>89</v>
      </c>
      <c r="AR48" s="23" t="s">
        <v>24</v>
      </c>
      <c r="AS48" s="29" t="s">
        <v>15</v>
      </c>
      <c r="AT48" s="25" t="s">
        <v>88</v>
      </c>
      <c r="AU48" s="25" t="s">
        <v>36</v>
      </c>
      <c r="AV48" s="26" t="str">
        <f>VLOOKUP(AR48,'[1]Chemistry Table (Oct 2020)'!$B:$HH,40,FALSE)</f>
        <v>&lt;50</v>
      </c>
      <c r="AW48" s="33" t="s">
        <v>89</v>
      </c>
      <c r="AY48" s="23" t="s">
        <v>25</v>
      </c>
      <c r="AZ48" s="29" t="s">
        <v>15</v>
      </c>
      <c r="BA48" s="25" t="s">
        <v>88</v>
      </c>
      <c r="BB48" s="25" t="s">
        <v>36</v>
      </c>
      <c r="BC48" s="26" t="str">
        <f>VLOOKUP(AY48,'[1]Chemistry Table (Oct 2020)'!$B:$HH,40,FALSE)</f>
        <v>&lt;50</v>
      </c>
      <c r="BD48" s="33" t="s">
        <v>89</v>
      </c>
      <c r="BF48" s="37" t="s">
        <v>26</v>
      </c>
      <c r="BG48" s="38" t="s">
        <v>27</v>
      </c>
      <c r="BH48" s="39" t="s">
        <v>88</v>
      </c>
      <c r="BI48" s="39" t="s">
        <v>36</v>
      </c>
      <c r="BJ48" s="40" t="str">
        <f>VLOOKUP(BF48,'[1]Chemistry Table (Oct 2020)'!$B:$HH,40,FALSE)</f>
        <v>&lt;50</v>
      </c>
      <c r="BK48" s="41" t="s">
        <v>89</v>
      </c>
    </row>
    <row r="49" spans="2:56" ht="18" customHeight="1" x14ac:dyDescent="0.25">
      <c r="B49" s="42"/>
      <c r="C49" s="43"/>
      <c r="D49" s="25"/>
      <c r="E49" s="25"/>
      <c r="F49" s="44"/>
      <c r="G49" s="27"/>
      <c r="I49" s="45"/>
      <c r="M49" s="46"/>
      <c r="N49" s="47"/>
      <c r="P49" s="45"/>
      <c r="T49" s="46"/>
      <c r="U49" s="47"/>
      <c r="W49" s="45"/>
      <c r="AA49" s="46"/>
      <c r="AB49" s="47"/>
      <c r="AD49" s="45"/>
      <c r="AH49" s="46"/>
      <c r="AI49" s="47"/>
      <c r="AK49" s="45"/>
      <c r="AO49" s="46"/>
      <c r="AP49" s="47"/>
      <c r="AR49" s="45"/>
      <c r="AV49" s="46"/>
      <c r="AW49" s="47"/>
      <c r="AY49" s="45"/>
      <c r="BD49" s="47"/>
    </row>
    <row r="50" spans="2:56" ht="18" customHeight="1" x14ac:dyDescent="0.25">
      <c r="B50" s="23" t="s">
        <v>90</v>
      </c>
      <c r="C50" s="24" t="s">
        <v>15</v>
      </c>
      <c r="D50" s="25" t="s">
        <v>16</v>
      </c>
      <c r="E50" s="25" t="s">
        <v>17</v>
      </c>
      <c r="F50" s="26" t="str">
        <f>VLOOKUP(B50,'[1]Chemistry Table (Oct 2020)'!$B:$HH,34,FALSE)</f>
        <v>2.71</v>
      </c>
      <c r="G50" s="27" t="s">
        <v>18</v>
      </c>
      <c r="I50" s="28" t="s">
        <v>91</v>
      </c>
      <c r="J50" s="24" t="s">
        <v>15</v>
      </c>
      <c r="K50" s="25" t="s">
        <v>16</v>
      </c>
      <c r="L50" s="25" t="s">
        <v>17</v>
      </c>
      <c r="M50" s="26" t="str">
        <f>VLOOKUP(I50,'[1]Chemistry Table (Oct 2020)'!$B:$HH,34,FALSE)</f>
        <v>3.77</v>
      </c>
      <c r="N50" s="27" t="s">
        <v>18</v>
      </c>
      <c r="P50" s="23" t="s">
        <v>92</v>
      </c>
      <c r="Q50" s="29" t="s">
        <v>15</v>
      </c>
      <c r="R50" s="25" t="s">
        <v>16</v>
      </c>
      <c r="S50" s="25" t="s">
        <v>17</v>
      </c>
      <c r="T50" s="26" t="str">
        <f>VLOOKUP(P50,'[1]Chemistry Table (Oct 2020)'!$B:$HH,34,FALSE)</f>
        <v>5.06</v>
      </c>
      <c r="U50" s="27" t="s">
        <v>18</v>
      </c>
      <c r="W50" s="23" t="s">
        <v>93</v>
      </c>
      <c r="X50" s="29" t="s">
        <v>15</v>
      </c>
      <c r="Y50" s="25" t="s">
        <v>16</v>
      </c>
      <c r="Z50" s="25" t="s">
        <v>17</v>
      </c>
      <c r="AA50" s="26" t="str">
        <f>VLOOKUP(W50,'[1]Chemistry Table (Oct 2020)'!$B:$HH,34,FALSE)</f>
        <v>1.75</v>
      </c>
      <c r="AB50" s="27" t="s">
        <v>18</v>
      </c>
      <c r="AD50" s="23" t="s">
        <v>94</v>
      </c>
      <c r="AE50" s="29" t="s">
        <v>15</v>
      </c>
      <c r="AF50" s="25" t="s">
        <v>16</v>
      </c>
      <c r="AG50" s="25" t="s">
        <v>17</v>
      </c>
      <c r="AH50" s="26" t="str">
        <f>VLOOKUP(AD50,'[1]Chemistry Table (Oct 2020)'!$B:$HH,34,FALSE)</f>
        <v>2.63</v>
      </c>
      <c r="AI50" s="27" t="s">
        <v>18</v>
      </c>
      <c r="AK50" s="23" t="s">
        <v>95</v>
      </c>
      <c r="AL50" s="29" t="s">
        <v>15</v>
      </c>
      <c r="AM50" s="25" t="s">
        <v>16</v>
      </c>
      <c r="AN50" s="25" t="s">
        <v>17</v>
      </c>
      <c r="AO50" s="26" t="str">
        <f>VLOOKUP(AK50,'[1]Chemistry Table (Oct 2020)'!$B:$HH,34,FALSE)</f>
        <v>3.33</v>
      </c>
      <c r="AP50" s="27" t="s">
        <v>18</v>
      </c>
      <c r="AR50" s="23" t="s">
        <v>96</v>
      </c>
      <c r="AS50" s="29" t="s">
        <v>15</v>
      </c>
      <c r="AT50" s="25" t="s">
        <v>16</v>
      </c>
      <c r="AU50" s="25" t="s">
        <v>17</v>
      </c>
      <c r="AV50" s="26" t="str">
        <f>VLOOKUP(AR50,'[1]Chemistry Table (Oct 2020)'!$B:$HH,34,FALSE)</f>
        <v>2.67</v>
      </c>
      <c r="AW50" s="27" t="s">
        <v>18</v>
      </c>
      <c r="AY50" s="23" t="s">
        <v>97</v>
      </c>
      <c r="AZ50" s="29" t="s">
        <v>27</v>
      </c>
      <c r="BA50" s="25" t="s">
        <v>28</v>
      </c>
      <c r="BB50" s="25" t="s">
        <v>29</v>
      </c>
      <c r="BC50" s="26" t="str">
        <f>VLOOKUP(AY50,'[1]Chemistry Table (Oct 2020)'!$B:$HH,18,FALSE)</f>
        <v>7.28</v>
      </c>
      <c r="BD50" s="27" t="s">
        <v>30</v>
      </c>
    </row>
    <row r="51" spans="2:56" ht="18" customHeight="1" x14ac:dyDescent="0.25">
      <c r="B51" s="23" t="s">
        <v>90</v>
      </c>
      <c r="C51" s="24" t="s">
        <v>15</v>
      </c>
      <c r="D51" s="25" t="s">
        <v>28</v>
      </c>
      <c r="E51" s="25" t="s">
        <v>29</v>
      </c>
      <c r="F51" s="30" t="str">
        <f>VLOOKUP(B51,'[1]Chemistry Table (Oct 2020)'!$B:$HH,18,FALSE)</f>
        <v>6.25</v>
      </c>
      <c r="G51" s="27" t="s">
        <v>30</v>
      </c>
      <c r="I51" s="28" t="s">
        <v>91</v>
      </c>
      <c r="J51" s="24" t="s">
        <v>15</v>
      </c>
      <c r="K51" s="25" t="s">
        <v>28</v>
      </c>
      <c r="L51" s="25" t="s">
        <v>29</v>
      </c>
      <c r="M51" s="30" t="str">
        <f>VLOOKUP(I51,'[1]Chemistry Table (Oct 2020)'!$B:$HH,18,FALSE)</f>
        <v>6.33</v>
      </c>
      <c r="N51" s="27" t="s">
        <v>30</v>
      </c>
      <c r="P51" s="23" t="s">
        <v>92</v>
      </c>
      <c r="Q51" s="29" t="s">
        <v>15</v>
      </c>
      <c r="R51" s="25" t="s">
        <v>28</v>
      </c>
      <c r="S51" s="25" t="s">
        <v>29</v>
      </c>
      <c r="T51" s="30" t="str">
        <f>VLOOKUP(P51,'[1]Chemistry Table (Oct 2020)'!$B:$HH,18,FALSE)</f>
        <v>6.2</v>
      </c>
      <c r="U51" s="27" t="s">
        <v>30</v>
      </c>
      <c r="W51" s="23" t="s">
        <v>93</v>
      </c>
      <c r="X51" s="29" t="s">
        <v>15</v>
      </c>
      <c r="Y51" s="25" t="s">
        <v>28</v>
      </c>
      <c r="Z51" s="25" t="s">
        <v>29</v>
      </c>
      <c r="AA51" s="30" t="str">
        <f>VLOOKUP(W51,'[1]Chemistry Table (Oct 2020)'!$B:$HH,18,FALSE)</f>
        <v>6.29</v>
      </c>
      <c r="AB51" s="27" t="s">
        <v>30</v>
      </c>
      <c r="AD51" s="23" t="s">
        <v>94</v>
      </c>
      <c r="AE51" s="29" t="s">
        <v>15</v>
      </c>
      <c r="AF51" s="25" t="s">
        <v>28</v>
      </c>
      <c r="AG51" s="25" t="s">
        <v>29</v>
      </c>
      <c r="AH51" s="30" t="str">
        <f>VLOOKUP(AD51,'[1]Chemistry Table (Oct 2020)'!$B:$HH,18,FALSE)</f>
        <v>6.38</v>
      </c>
      <c r="AI51" s="27" t="s">
        <v>30</v>
      </c>
      <c r="AK51" s="23" t="s">
        <v>95</v>
      </c>
      <c r="AL51" s="29" t="s">
        <v>15</v>
      </c>
      <c r="AM51" s="25" t="s">
        <v>28</v>
      </c>
      <c r="AN51" s="25" t="s">
        <v>29</v>
      </c>
      <c r="AO51" s="30" t="str">
        <f>VLOOKUP(AK51,'[1]Chemistry Table (Oct 2020)'!$B:$HH,18,FALSE)</f>
        <v>4.65</v>
      </c>
      <c r="AP51" s="27" t="s">
        <v>30</v>
      </c>
      <c r="AR51" s="23" t="s">
        <v>96</v>
      </c>
      <c r="AS51" s="29" t="s">
        <v>15</v>
      </c>
      <c r="AT51" s="25" t="s">
        <v>28</v>
      </c>
      <c r="AU51" s="25" t="s">
        <v>29</v>
      </c>
      <c r="AV51" s="26" t="str">
        <f>VLOOKUP(AR51,'[1]Chemistry Table (Oct 2020)'!$B:$HH,18,FALSE)</f>
        <v>6.7</v>
      </c>
      <c r="AW51" s="27" t="s">
        <v>30</v>
      </c>
      <c r="AY51" s="23" t="s">
        <v>97</v>
      </c>
      <c r="AZ51" s="29" t="s">
        <v>27</v>
      </c>
      <c r="BA51" s="25" t="s">
        <v>32</v>
      </c>
      <c r="BB51" s="25" t="s">
        <v>33</v>
      </c>
      <c r="BC51" s="26" t="str">
        <f>VLOOKUP(AY51,'[1]Chemistry Table (Oct 2020)'!$B:$HH,19,FALSE)</f>
        <v>1729</v>
      </c>
      <c r="BD51" s="27" t="s">
        <v>34</v>
      </c>
    </row>
    <row r="52" spans="2:56" ht="18" customHeight="1" x14ac:dyDescent="0.25">
      <c r="B52" s="23" t="s">
        <v>90</v>
      </c>
      <c r="C52" s="24" t="s">
        <v>15</v>
      </c>
      <c r="D52" s="25" t="s">
        <v>32</v>
      </c>
      <c r="E52" s="25" t="s">
        <v>33</v>
      </c>
      <c r="F52" s="30" t="str">
        <f>VLOOKUP(B52,'[1]Chemistry Table (Oct 2020)'!$B:$HH,19,FALSE)</f>
        <v>6728</v>
      </c>
      <c r="G52" s="27" t="s">
        <v>34</v>
      </c>
      <c r="I52" s="28" t="s">
        <v>91</v>
      </c>
      <c r="J52" s="24" t="s">
        <v>15</v>
      </c>
      <c r="K52" s="25" t="s">
        <v>32</v>
      </c>
      <c r="L52" s="25" t="s">
        <v>33</v>
      </c>
      <c r="M52" s="26" t="str">
        <f>VLOOKUP(I52,'[1]Chemistry Table (Oct 2020)'!$B:$HH,19,FALSE)</f>
        <v>1293</v>
      </c>
      <c r="N52" s="27" t="s">
        <v>34</v>
      </c>
      <c r="P52" s="23" t="s">
        <v>92</v>
      </c>
      <c r="Q52" s="29" t="s">
        <v>15</v>
      </c>
      <c r="R52" s="25" t="s">
        <v>32</v>
      </c>
      <c r="S52" s="25" t="s">
        <v>33</v>
      </c>
      <c r="T52" s="30">
        <f>VLOOKUP(P52,'[1]Chemistry Table (Oct 2020)'!$B:$HH,19,FALSE)</f>
        <v>14155</v>
      </c>
      <c r="U52" s="27" t="s">
        <v>34</v>
      </c>
      <c r="W52" s="23" t="s">
        <v>93</v>
      </c>
      <c r="X52" s="29" t="s">
        <v>15</v>
      </c>
      <c r="Y52" s="25" t="s">
        <v>32</v>
      </c>
      <c r="Z52" s="25" t="s">
        <v>33</v>
      </c>
      <c r="AA52" s="30" t="str">
        <f>VLOOKUP(W52,'[1]Chemistry Table (Oct 2020)'!$B:$HH,19,FALSE)</f>
        <v>9236</v>
      </c>
      <c r="AB52" s="27" t="s">
        <v>34</v>
      </c>
      <c r="AD52" s="23" t="s">
        <v>94</v>
      </c>
      <c r="AE52" s="29" t="s">
        <v>15</v>
      </c>
      <c r="AF52" s="25" t="s">
        <v>32</v>
      </c>
      <c r="AG52" s="25" t="s">
        <v>33</v>
      </c>
      <c r="AH52" s="30" t="str">
        <f>VLOOKUP(AD52,'[1]Chemistry Table (Oct 2020)'!$B:$HH,19,FALSE)</f>
        <v>2240</v>
      </c>
      <c r="AI52" s="27" t="s">
        <v>34</v>
      </c>
      <c r="AK52" s="23" t="s">
        <v>95</v>
      </c>
      <c r="AL52" s="29" t="s">
        <v>15</v>
      </c>
      <c r="AM52" s="25" t="s">
        <v>32</v>
      </c>
      <c r="AN52" s="25" t="s">
        <v>33</v>
      </c>
      <c r="AO52" s="30">
        <f>VLOOKUP(AK52,'[1]Chemistry Table (Oct 2020)'!$B:$HH,19,FALSE)</f>
        <v>11991</v>
      </c>
      <c r="AP52" s="27" t="s">
        <v>34</v>
      </c>
      <c r="AR52" s="23" t="s">
        <v>96</v>
      </c>
      <c r="AS52" s="29" t="s">
        <v>15</v>
      </c>
      <c r="AT52" s="25" t="s">
        <v>32</v>
      </c>
      <c r="AU52" s="25" t="s">
        <v>33</v>
      </c>
      <c r="AV52" s="30">
        <f>VLOOKUP(AR52,'[1]Chemistry Table (Oct 2020)'!$B:$HH,19,FALSE)</f>
        <v>11548</v>
      </c>
      <c r="AW52" s="27" t="s">
        <v>34</v>
      </c>
      <c r="AY52" s="23" t="s">
        <v>97</v>
      </c>
      <c r="AZ52" s="29" t="s">
        <v>27</v>
      </c>
      <c r="BA52" s="25" t="s">
        <v>35</v>
      </c>
      <c r="BB52" s="25" t="s">
        <v>36</v>
      </c>
      <c r="BC52" s="26" t="str">
        <f>VLOOKUP(AY52,'[1]Chemistry Table (Oct 2020)'!$B:$HH,199,FALSE)</f>
        <v>1200</v>
      </c>
      <c r="BD52" s="27" t="s">
        <v>18</v>
      </c>
    </row>
    <row r="53" spans="2:56" ht="18" customHeight="1" x14ac:dyDescent="0.25">
      <c r="B53" s="23" t="s">
        <v>90</v>
      </c>
      <c r="C53" s="24" t="s">
        <v>15</v>
      </c>
      <c r="D53" s="25" t="s">
        <v>35</v>
      </c>
      <c r="E53" s="25" t="s">
        <v>36</v>
      </c>
      <c r="F53" s="26" t="str">
        <f>VLOOKUP(B53,'[1]Chemistry Table (Oct 2020)'!$B:$HH,199,FALSE)</f>
        <v>4200</v>
      </c>
      <c r="G53" s="27" t="s">
        <v>18</v>
      </c>
      <c r="I53" s="28" t="s">
        <v>91</v>
      </c>
      <c r="J53" s="24" t="s">
        <v>15</v>
      </c>
      <c r="K53" s="25" t="s">
        <v>35</v>
      </c>
      <c r="L53" s="25" t="s">
        <v>36</v>
      </c>
      <c r="M53" s="26" t="str">
        <f>VLOOKUP(I53,'[1]Chemistry Table (Oct 2020)'!$B:$HH,199,FALSE)</f>
        <v>2300</v>
      </c>
      <c r="N53" s="27" t="s">
        <v>18</v>
      </c>
      <c r="P53" s="23" t="s">
        <v>92</v>
      </c>
      <c r="Q53" s="29" t="s">
        <v>15</v>
      </c>
      <c r="R53" s="25" t="s">
        <v>35</v>
      </c>
      <c r="S53" s="25" t="s">
        <v>36</v>
      </c>
      <c r="T53" s="26" t="str">
        <f>VLOOKUP(P53,'[1]Chemistry Table (Oct 2020)'!$B:$HH,199,FALSE)</f>
        <v>8300</v>
      </c>
      <c r="U53" s="27" t="s">
        <v>18</v>
      </c>
      <c r="W53" s="23" t="s">
        <v>93</v>
      </c>
      <c r="X53" s="29" t="s">
        <v>15</v>
      </c>
      <c r="Y53" s="25" t="s">
        <v>35</v>
      </c>
      <c r="Z53" s="25" t="s">
        <v>36</v>
      </c>
      <c r="AA53" s="26" t="str">
        <f>VLOOKUP(W53,'[1]Chemistry Table (Oct 2020)'!$B:$HH,199,FALSE)</f>
        <v>5500</v>
      </c>
      <c r="AB53" s="27" t="s">
        <v>18</v>
      </c>
      <c r="AD53" s="23" t="s">
        <v>94</v>
      </c>
      <c r="AE53" s="29" t="s">
        <v>15</v>
      </c>
      <c r="AF53" s="25" t="s">
        <v>35</v>
      </c>
      <c r="AG53" s="25" t="s">
        <v>36</v>
      </c>
      <c r="AH53" s="26" t="str">
        <f>VLOOKUP(AD53,'[1]Chemistry Table (Oct 2020)'!$B:$HH,199,FALSE)</f>
        <v>1300</v>
      </c>
      <c r="AI53" s="27" t="s">
        <v>18</v>
      </c>
      <c r="AK53" s="23" t="s">
        <v>95</v>
      </c>
      <c r="AL53" s="29" t="s">
        <v>15</v>
      </c>
      <c r="AM53" s="25" t="s">
        <v>35</v>
      </c>
      <c r="AN53" s="25" t="s">
        <v>36</v>
      </c>
      <c r="AO53" s="26" t="str">
        <f>VLOOKUP(AK53,'[1]Chemistry Table (Oct 2020)'!$B:$HH,199,FALSE)</f>
        <v>6800</v>
      </c>
      <c r="AP53" s="27" t="s">
        <v>18</v>
      </c>
      <c r="AR53" s="23" t="s">
        <v>96</v>
      </c>
      <c r="AS53" s="29" t="s">
        <v>15</v>
      </c>
      <c r="AT53" s="25" t="s">
        <v>35</v>
      </c>
      <c r="AU53" s="25" t="s">
        <v>36</v>
      </c>
      <c r="AV53" s="26" t="str">
        <f>VLOOKUP(AR53,'[1]Chemistry Table (Oct 2020)'!$B:$HH,199,FALSE)</f>
        <v>7300</v>
      </c>
      <c r="AW53" s="27" t="s">
        <v>18</v>
      </c>
      <c r="AY53" s="23" t="s">
        <v>97</v>
      </c>
      <c r="AZ53" s="29" t="s">
        <v>27</v>
      </c>
      <c r="BA53" s="25" t="s">
        <v>37</v>
      </c>
      <c r="BB53" s="25" t="s">
        <v>36</v>
      </c>
      <c r="BC53" s="26" t="str">
        <f>VLOOKUP(AY53,'[1]Chemistry Table (Oct 2020)'!$B:$HH,200,FALSE)</f>
        <v>18</v>
      </c>
      <c r="BD53" s="27" t="s">
        <v>18</v>
      </c>
    </row>
    <row r="54" spans="2:56" ht="18" customHeight="1" x14ac:dyDescent="0.25">
      <c r="B54" s="23" t="s">
        <v>90</v>
      </c>
      <c r="C54" s="24" t="s">
        <v>15</v>
      </c>
      <c r="D54" s="25" t="s">
        <v>38</v>
      </c>
      <c r="E54" s="25" t="s">
        <v>36</v>
      </c>
      <c r="F54" s="26" t="str">
        <f>VLOOKUP(B54,'[1]Chemistry Table (Oct 2020)'!$B:$HH,21,FALSE)</f>
        <v>&lt;20</v>
      </c>
      <c r="G54" s="27" t="s">
        <v>18</v>
      </c>
      <c r="I54" s="28" t="s">
        <v>91</v>
      </c>
      <c r="J54" s="24" t="s">
        <v>15</v>
      </c>
      <c r="K54" s="25" t="s">
        <v>38</v>
      </c>
      <c r="L54" s="25" t="s">
        <v>36</v>
      </c>
      <c r="M54" s="26" t="str">
        <f>VLOOKUP(I54,'[1]Chemistry Table (Oct 2020)'!$B:$HH,21,FALSE)</f>
        <v>280</v>
      </c>
      <c r="N54" s="27" t="s">
        <v>18</v>
      </c>
      <c r="P54" s="23" t="s">
        <v>92</v>
      </c>
      <c r="Q54" s="29" t="s">
        <v>15</v>
      </c>
      <c r="R54" s="25" t="s">
        <v>38</v>
      </c>
      <c r="S54" s="25" t="s">
        <v>36</v>
      </c>
      <c r="T54" s="26" t="str">
        <f>VLOOKUP(P54,'[1]Chemistry Table (Oct 2020)'!$B:$HH,21,FALSE)</f>
        <v>200</v>
      </c>
      <c r="U54" s="27" t="s">
        <v>18</v>
      </c>
      <c r="W54" s="23" t="s">
        <v>93</v>
      </c>
      <c r="X54" s="29" t="s">
        <v>15</v>
      </c>
      <c r="Y54" s="25" t="s">
        <v>38</v>
      </c>
      <c r="Z54" s="25" t="s">
        <v>36</v>
      </c>
      <c r="AA54" s="26" t="str">
        <f>VLOOKUP(W54,'[1]Chemistry Table (Oct 2020)'!$B:$HH,21,FALSE)</f>
        <v>440</v>
      </c>
      <c r="AB54" s="27" t="s">
        <v>18</v>
      </c>
      <c r="AD54" s="23" t="s">
        <v>94</v>
      </c>
      <c r="AE54" s="29" t="s">
        <v>15</v>
      </c>
      <c r="AF54" s="25" t="s">
        <v>38</v>
      </c>
      <c r="AG54" s="25" t="s">
        <v>36</v>
      </c>
      <c r="AH54" s="26" t="str">
        <f>VLOOKUP(AD54,'[1]Chemistry Table (Oct 2020)'!$B:$HH,21,FALSE)</f>
        <v>410</v>
      </c>
      <c r="AI54" s="27" t="s">
        <v>18</v>
      </c>
      <c r="AK54" s="23" t="s">
        <v>95</v>
      </c>
      <c r="AL54" s="29" t="s">
        <v>15</v>
      </c>
      <c r="AM54" s="25" t="s">
        <v>38</v>
      </c>
      <c r="AN54" s="25" t="s">
        <v>36</v>
      </c>
      <c r="AO54" s="26" t="str">
        <f>VLOOKUP(AK54,'[1]Chemistry Table (Oct 2020)'!$B:$HH,21,FALSE)</f>
        <v>&lt;20</v>
      </c>
      <c r="AP54" s="27" t="s">
        <v>18</v>
      </c>
      <c r="AR54" s="23" t="s">
        <v>96</v>
      </c>
      <c r="AS54" s="29" t="s">
        <v>15</v>
      </c>
      <c r="AT54" s="25" t="s">
        <v>38</v>
      </c>
      <c r="AU54" s="25" t="s">
        <v>36</v>
      </c>
      <c r="AV54" s="26" t="str">
        <f>VLOOKUP(AR54,'[1]Chemistry Table (Oct 2020)'!$B:$HH,21,FALSE)</f>
        <v>700</v>
      </c>
      <c r="AW54" s="27" t="s">
        <v>18</v>
      </c>
      <c r="AY54" s="23" t="s">
        <v>97</v>
      </c>
      <c r="AZ54" s="29" t="s">
        <v>27</v>
      </c>
      <c r="BA54" s="25" t="s">
        <v>38</v>
      </c>
      <c r="BB54" s="25" t="s">
        <v>36</v>
      </c>
      <c r="BC54" s="26" t="str">
        <f>VLOOKUP(AY54,'[1]Chemistry Table (Oct 2020)'!$B:$HH,21,FALSE)</f>
        <v>70</v>
      </c>
      <c r="BD54" s="27" t="s">
        <v>18</v>
      </c>
    </row>
    <row r="55" spans="2:56" ht="18" customHeight="1" x14ac:dyDescent="0.25">
      <c r="B55" s="23" t="s">
        <v>90</v>
      </c>
      <c r="C55" s="24" t="s">
        <v>15</v>
      </c>
      <c r="D55" s="25" t="s">
        <v>39</v>
      </c>
      <c r="E55" s="25" t="s">
        <v>36</v>
      </c>
      <c r="F55" s="26" t="str">
        <f>VLOOKUP(B55,'[1]Chemistry Table (Oct 2020)'!$B:$HH,89,FALSE)</f>
        <v>480</v>
      </c>
      <c r="G55" s="27" t="s">
        <v>18</v>
      </c>
      <c r="I55" s="28" t="s">
        <v>91</v>
      </c>
      <c r="J55" s="24" t="s">
        <v>15</v>
      </c>
      <c r="K55" s="25" t="s">
        <v>39</v>
      </c>
      <c r="L55" s="25" t="s">
        <v>36</v>
      </c>
      <c r="M55" s="26" t="str">
        <f>VLOOKUP(I55,'[1]Chemistry Table (Oct 2020)'!$B:$HH,89,FALSE)</f>
        <v>45</v>
      </c>
      <c r="N55" s="27" t="s">
        <v>18</v>
      </c>
      <c r="P55" s="23" t="s">
        <v>92</v>
      </c>
      <c r="Q55" s="29" t="s">
        <v>15</v>
      </c>
      <c r="R55" s="25" t="s">
        <v>39</v>
      </c>
      <c r="S55" s="25" t="s">
        <v>36</v>
      </c>
      <c r="T55" s="26" t="str">
        <f>VLOOKUP(P55,'[1]Chemistry Table (Oct 2020)'!$B:$HH,89,FALSE)</f>
        <v>520</v>
      </c>
      <c r="U55" s="27" t="s">
        <v>18</v>
      </c>
      <c r="W55" s="23" t="s">
        <v>93</v>
      </c>
      <c r="X55" s="29" t="s">
        <v>15</v>
      </c>
      <c r="Y55" s="25" t="s">
        <v>39</v>
      </c>
      <c r="Z55" s="25" t="s">
        <v>36</v>
      </c>
      <c r="AA55" s="26" t="str">
        <f>VLOOKUP(W55,'[1]Chemistry Table (Oct 2020)'!$B:$HH,89,FALSE)</f>
        <v>380</v>
      </c>
      <c r="AB55" s="27" t="s">
        <v>18</v>
      </c>
      <c r="AD55" s="23" t="s">
        <v>94</v>
      </c>
      <c r="AE55" s="29" t="s">
        <v>15</v>
      </c>
      <c r="AF55" s="25" t="s">
        <v>39</v>
      </c>
      <c r="AG55" s="25" t="s">
        <v>36</v>
      </c>
      <c r="AH55" s="26" t="str">
        <f>VLOOKUP(AD55,'[1]Chemistry Table (Oct 2020)'!$B:$HH,89,FALSE)</f>
        <v>49</v>
      </c>
      <c r="AI55" s="27" t="s">
        <v>18</v>
      </c>
      <c r="AK55" s="23" t="s">
        <v>95</v>
      </c>
      <c r="AL55" s="29" t="s">
        <v>15</v>
      </c>
      <c r="AM55" s="25" t="s">
        <v>39</v>
      </c>
      <c r="AN55" s="25" t="s">
        <v>36</v>
      </c>
      <c r="AO55" s="26" t="str">
        <f>VLOOKUP(AK55,'[1]Chemistry Table (Oct 2020)'!$B:$HH,89,FALSE)</f>
        <v>360</v>
      </c>
      <c r="AP55" s="27" t="s">
        <v>18</v>
      </c>
      <c r="AR55" s="23" t="s">
        <v>96</v>
      </c>
      <c r="AS55" s="29" t="s">
        <v>15</v>
      </c>
      <c r="AT55" s="25" t="s">
        <v>39</v>
      </c>
      <c r="AU55" s="25" t="s">
        <v>36</v>
      </c>
      <c r="AV55" s="26" t="str">
        <f>VLOOKUP(AR55,'[1]Chemistry Table (Oct 2020)'!$B:$HH,89,FALSE)</f>
        <v>400</v>
      </c>
      <c r="AW55" s="27" t="s">
        <v>18</v>
      </c>
      <c r="AY55" s="23" t="s">
        <v>97</v>
      </c>
      <c r="AZ55" s="29" t="s">
        <v>27</v>
      </c>
      <c r="BA55" s="25" t="s">
        <v>39</v>
      </c>
      <c r="BB55" s="25" t="s">
        <v>36</v>
      </c>
      <c r="BC55" s="26" t="str">
        <f>VLOOKUP(AY55,'[1]Chemistry Table (Oct 2020)'!$B:$HH,89,FALSE)</f>
        <v>5.7</v>
      </c>
      <c r="BD55" s="27" t="s">
        <v>18</v>
      </c>
    </row>
    <row r="56" spans="2:56" ht="18" customHeight="1" x14ac:dyDescent="0.25">
      <c r="B56" s="23" t="s">
        <v>90</v>
      </c>
      <c r="C56" s="24" t="s">
        <v>15</v>
      </c>
      <c r="D56" s="25" t="s">
        <v>40</v>
      </c>
      <c r="E56" s="25" t="s">
        <v>36</v>
      </c>
      <c r="F56" s="26" t="str">
        <f>VLOOKUP(B56,'[1]Chemistry Table (Oct 2020)'!$B:$HH,85,FALSE)</f>
        <v>2000</v>
      </c>
      <c r="G56" s="27" t="s">
        <v>18</v>
      </c>
      <c r="I56" s="28" t="s">
        <v>91</v>
      </c>
      <c r="J56" s="24" t="s">
        <v>15</v>
      </c>
      <c r="K56" s="25" t="s">
        <v>40</v>
      </c>
      <c r="L56" s="25" t="s">
        <v>36</v>
      </c>
      <c r="M56" s="26" t="str">
        <f>VLOOKUP(I56,'[1]Chemistry Table (Oct 2020)'!$B:$HH,85,FALSE)</f>
        <v>120</v>
      </c>
      <c r="N56" s="27" t="s">
        <v>18</v>
      </c>
      <c r="P56" s="23" t="s">
        <v>92</v>
      </c>
      <c r="Q56" s="29" t="s">
        <v>15</v>
      </c>
      <c r="R56" s="25" t="s">
        <v>40</v>
      </c>
      <c r="S56" s="25" t="s">
        <v>36</v>
      </c>
      <c r="T56" s="26" t="str">
        <f>VLOOKUP(P56,'[1]Chemistry Table (Oct 2020)'!$B:$HH,85,FALSE)</f>
        <v>3900</v>
      </c>
      <c r="U56" s="27" t="s">
        <v>18</v>
      </c>
      <c r="W56" s="23" t="s">
        <v>93</v>
      </c>
      <c r="X56" s="29" t="s">
        <v>15</v>
      </c>
      <c r="Y56" s="25" t="s">
        <v>40</v>
      </c>
      <c r="Z56" s="25" t="s">
        <v>36</v>
      </c>
      <c r="AA56" s="26" t="str">
        <f>VLOOKUP(W56,'[1]Chemistry Table (Oct 2020)'!$B:$HH,85,FALSE)</f>
        <v>3000</v>
      </c>
      <c r="AB56" s="27" t="s">
        <v>18</v>
      </c>
      <c r="AD56" s="23" t="s">
        <v>94</v>
      </c>
      <c r="AE56" s="29" t="s">
        <v>15</v>
      </c>
      <c r="AF56" s="25" t="s">
        <v>40</v>
      </c>
      <c r="AG56" s="25" t="s">
        <v>36</v>
      </c>
      <c r="AH56" s="26" t="str">
        <f>VLOOKUP(AD56,'[1]Chemistry Table (Oct 2020)'!$B:$HH,85,FALSE)</f>
        <v>410</v>
      </c>
      <c r="AI56" s="27" t="s">
        <v>18</v>
      </c>
      <c r="AK56" s="23" t="s">
        <v>95</v>
      </c>
      <c r="AL56" s="29" t="s">
        <v>15</v>
      </c>
      <c r="AM56" s="25" t="s">
        <v>40</v>
      </c>
      <c r="AN56" s="25" t="s">
        <v>36</v>
      </c>
      <c r="AO56" s="26" t="str">
        <f>VLOOKUP(AK56,'[1]Chemistry Table (Oct 2020)'!$B:$HH,85,FALSE)</f>
        <v>3900</v>
      </c>
      <c r="AP56" s="27" t="s">
        <v>18</v>
      </c>
      <c r="AR56" s="23" t="s">
        <v>96</v>
      </c>
      <c r="AS56" s="29" t="s">
        <v>15</v>
      </c>
      <c r="AT56" s="25" t="s">
        <v>40</v>
      </c>
      <c r="AU56" s="25" t="s">
        <v>36</v>
      </c>
      <c r="AV56" s="26" t="str">
        <f>VLOOKUP(AR56,'[1]Chemistry Table (Oct 2020)'!$B:$HH,85,FALSE)</f>
        <v>3500</v>
      </c>
      <c r="AW56" s="27" t="s">
        <v>18</v>
      </c>
      <c r="AY56" s="23" t="s">
        <v>97</v>
      </c>
      <c r="AZ56" s="29" t="s">
        <v>27</v>
      </c>
      <c r="BA56" s="25" t="s">
        <v>40</v>
      </c>
      <c r="BB56" s="25" t="s">
        <v>36</v>
      </c>
      <c r="BC56" s="26" t="str">
        <f>VLOOKUP(AY56,'[1]Chemistry Table (Oct 2020)'!$B:$HH,85,FALSE)</f>
        <v>440</v>
      </c>
      <c r="BD56" s="27" t="s">
        <v>18</v>
      </c>
    </row>
    <row r="57" spans="2:56" ht="18" customHeight="1" x14ac:dyDescent="0.25">
      <c r="B57" s="23" t="s">
        <v>90</v>
      </c>
      <c r="C57" s="24" t="s">
        <v>15</v>
      </c>
      <c r="D57" s="25" t="s">
        <v>41</v>
      </c>
      <c r="E57" s="25" t="s">
        <v>36</v>
      </c>
      <c r="F57" s="26" t="str">
        <f>VLOOKUP(B57,'[1]Chemistry Table (Oct 2020)'!$B:$HH,98,FALSE)</f>
        <v>&lt;5</v>
      </c>
      <c r="G57" s="27" t="s">
        <v>18</v>
      </c>
      <c r="I57" s="28" t="s">
        <v>91</v>
      </c>
      <c r="J57" s="24" t="s">
        <v>15</v>
      </c>
      <c r="K57" s="25" t="s">
        <v>41</v>
      </c>
      <c r="L57" s="25" t="s">
        <v>36</v>
      </c>
      <c r="M57" s="26" t="str">
        <f>VLOOKUP(I57,'[1]Chemistry Table (Oct 2020)'!$B:$HH,98,FALSE)</f>
        <v>2.5</v>
      </c>
      <c r="N57" s="27" t="s">
        <v>18</v>
      </c>
      <c r="P57" s="23" t="s">
        <v>92</v>
      </c>
      <c r="Q57" s="29" t="s">
        <v>15</v>
      </c>
      <c r="R57" s="25" t="s">
        <v>41</v>
      </c>
      <c r="S57" s="25" t="s">
        <v>36</v>
      </c>
      <c r="T57" s="26" t="str">
        <f>VLOOKUP(P57,'[1]Chemistry Table (Oct 2020)'!$B:$HH,98,FALSE)</f>
        <v>45</v>
      </c>
      <c r="U57" s="27" t="s">
        <v>18</v>
      </c>
      <c r="W57" s="23" t="s">
        <v>93</v>
      </c>
      <c r="X57" s="29" t="s">
        <v>15</v>
      </c>
      <c r="Y57" s="25" t="s">
        <v>41</v>
      </c>
      <c r="Z57" s="25" t="s">
        <v>36</v>
      </c>
      <c r="AA57" s="26" t="str">
        <f>VLOOKUP(W57,'[1]Chemistry Table (Oct 2020)'!$B:$HH,98,FALSE)</f>
        <v>45</v>
      </c>
      <c r="AB57" s="27" t="s">
        <v>18</v>
      </c>
      <c r="AD57" s="23" t="s">
        <v>94</v>
      </c>
      <c r="AE57" s="29" t="s">
        <v>15</v>
      </c>
      <c r="AF57" s="25" t="s">
        <v>41</v>
      </c>
      <c r="AG57" s="25" t="s">
        <v>36</v>
      </c>
      <c r="AH57" s="26" t="str">
        <f>VLOOKUP(AD57,'[1]Chemistry Table (Oct 2020)'!$B:$HH,98,FALSE)</f>
        <v>16</v>
      </c>
      <c r="AI57" s="27" t="s">
        <v>18</v>
      </c>
      <c r="AK57" s="23" t="s">
        <v>95</v>
      </c>
      <c r="AL57" s="29" t="s">
        <v>15</v>
      </c>
      <c r="AM57" s="25" t="s">
        <v>41</v>
      </c>
      <c r="AN57" s="25" t="s">
        <v>36</v>
      </c>
      <c r="AO57" s="26" t="str">
        <f>VLOOKUP(AK57,'[1]Chemistry Table (Oct 2020)'!$B:$HH,98,FALSE)</f>
        <v>8.4</v>
      </c>
      <c r="AP57" s="27" t="s">
        <v>18</v>
      </c>
      <c r="AR57" s="23" t="s">
        <v>96</v>
      </c>
      <c r="AS57" s="29" t="s">
        <v>15</v>
      </c>
      <c r="AT57" s="25" t="s">
        <v>41</v>
      </c>
      <c r="AU57" s="25" t="s">
        <v>36</v>
      </c>
      <c r="AV57" s="26" t="str">
        <f>VLOOKUP(AR57,'[1]Chemistry Table (Oct 2020)'!$B:$HH,98,FALSE)</f>
        <v>120</v>
      </c>
      <c r="AW57" s="27" t="s">
        <v>18</v>
      </c>
      <c r="AY57" s="23" t="s">
        <v>97</v>
      </c>
      <c r="AZ57" s="29" t="s">
        <v>27</v>
      </c>
      <c r="BA57" s="25" t="s">
        <v>41</v>
      </c>
      <c r="BB57" s="25" t="s">
        <v>36</v>
      </c>
      <c r="BC57" s="26" t="str">
        <f>VLOOKUP(AY57,'[1]Chemistry Table (Oct 2020)'!$B:$HH,98,FALSE)</f>
        <v>24</v>
      </c>
      <c r="BD57" s="27" t="s">
        <v>18</v>
      </c>
    </row>
    <row r="58" spans="2:56" ht="18" customHeight="1" x14ac:dyDescent="0.25">
      <c r="B58" s="23" t="s">
        <v>90</v>
      </c>
      <c r="C58" s="24" t="s">
        <v>15</v>
      </c>
      <c r="D58" s="25" t="s">
        <v>42</v>
      </c>
      <c r="E58" s="25" t="s">
        <v>36</v>
      </c>
      <c r="F58" s="26" t="str">
        <f>VLOOKUP(B58,'[1]Chemistry Table (Oct 2020)'!$B:$HH,110,FALSE)</f>
        <v>99</v>
      </c>
      <c r="G58" s="27" t="s">
        <v>18</v>
      </c>
      <c r="I58" s="28" t="s">
        <v>91</v>
      </c>
      <c r="J58" s="24" t="s">
        <v>15</v>
      </c>
      <c r="K58" s="25" t="s">
        <v>42</v>
      </c>
      <c r="L58" s="25" t="s">
        <v>36</v>
      </c>
      <c r="M58" s="26" t="str">
        <f>VLOOKUP(I58,'[1]Chemistry Table (Oct 2020)'!$B:$HH,110,FALSE)</f>
        <v>7</v>
      </c>
      <c r="N58" s="27" t="s">
        <v>18</v>
      </c>
      <c r="P58" s="23" t="s">
        <v>92</v>
      </c>
      <c r="Q58" s="29" t="s">
        <v>15</v>
      </c>
      <c r="R58" s="25" t="s">
        <v>42</v>
      </c>
      <c r="S58" s="25" t="s">
        <v>36</v>
      </c>
      <c r="T58" s="26" t="str">
        <f>VLOOKUP(P58,'[1]Chemistry Table (Oct 2020)'!$B:$HH,110,FALSE)</f>
        <v>380</v>
      </c>
      <c r="U58" s="27" t="s">
        <v>18</v>
      </c>
      <c r="W58" s="23" t="s">
        <v>93</v>
      </c>
      <c r="X58" s="29" t="s">
        <v>15</v>
      </c>
      <c r="Y58" s="25" t="s">
        <v>42</v>
      </c>
      <c r="Z58" s="25" t="s">
        <v>36</v>
      </c>
      <c r="AA58" s="26" t="str">
        <f>VLOOKUP(W58,'[1]Chemistry Table (Oct 2020)'!$B:$HH,110,FALSE)</f>
        <v>250</v>
      </c>
      <c r="AB58" s="27" t="s">
        <v>18</v>
      </c>
      <c r="AD58" s="23" t="s">
        <v>94</v>
      </c>
      <c r="AE58" s="29" t="s">
        <v>15</v>
      </c>
      <c r="AF58" s="25" t="s">
        <v>42</v>
      </c>
      <c r="AG58" s="25" t="s">
        <v>36</v>
      </c>
      <c r="AH58" s="26" t="str">
        <f>VLOOKUP(AD58,'[1]Chemistry Table (Oct 2020)'!$B:$HH,110,FALSE)</f>
        <v>39</v>
      </c>
      <c r="AI58" s="27" t="s">
        <v>18</v>
      </c>
      <c r="AK58" s="23" t="s">
        <v>95</v>
      </c>
      <c r="AL58" s="29" t="s">
        <v>15</v>
      </c>
      <c r="AM58" s="25" t="s">
        <v>42</v>
      </c>
      <c r="AN58" s="25" t="s">
        <v>36</v>
      </c>
      <c r="AO58" s="26" t="str">
        <f>VLOOKUP(AK58,'[1]Chemistry Table (Oct 2020)'!$B:$HH,110,FALSE)</f>
        <v>270</v>
      </c>
      <c r="AP58" s="27" t="s">
        <v>18</v>
      </c>
      <c r="AR58" s="23" t="s">
        <v>96</v>
      </c>
      <c r="AS58" s="29" t="s">
        <v>15</v>
      </c>
      <c r="AT58" s="25" t="s">
        <v>42</v>
      </c>
      <c r="AU58" s="25" t="s">
        <v>36</v>
      </c>
      <c r="AV58" s="26" t="str">
        <f>VLOOKUP(AR58,'[1]Chemistry Table (Oct 2020)'!$B:$HH,110,FALSE)</f>
        <v>400</v>
      </c>
      <c r="AW58" s="27" t="s">
        <v>18</v>
      </c>
      <c r="AY58" s="23" t="s">
        <v>97</v>
      </c>
      <c r="AZ58" s="29" t="s">
        <v>27</v>
      </c>
      <c r="BA58" s="25" t="s">
        <v>42</v>
      </c>
      <c r="BB58" s="25" t="s">
        <v>36</v>
      </c>
      <c r="BC58" s="26" t="str">
        <f>VLOOKUP(AY58,'[1]Chemistry Table (Oct 2020)'!$B:$HH,110,FALSE)</f>
        <v>50</v>
      </c>
      <c r="BD58" s="27" t="s">
        <v>18</v>
      </c>
    </row>
    <row r="59" spans="2:56" ht="18" customHeight="1" x14ac:dyDescent="0.25">
      <c r="B59" s="23" t="s">
        <v>90</v>
      </c>
      <c r="C59" s="24" t="s">
        <v>15</v>
      </c>
      <c r="D59" s="25" t="s">
        <v>43</v>
      </c>
      <c r="E59" s="25" t="s">
        <v>36</v>
      </c>
      <c r="F59" s="26" t="str">
        <f>VLOOKUP(B59,'[1]Chemistry Table (Oct 2020)'!$B:$HH,88,FALSE)</f>
        <v>1400</v>
      </c>
      <c r="G59" s="27" t="s">
        <v>18</v>
      </c>
      <c r="I59" s="28" t="s">
        <v>91</v>
      </c>
      <c r="J59" s="24" t="s">
        <v>15</v>
      </c>
      <c r="K59" s="25" t="s">
        <v>43</v>
      </c>
      <c r="L59" s="25" t="s">
        <v>36</v>
      </c>
      <c r="M59" s="26" t="str">
        <f>VLOOKUP(I59,'[1]Chemistry Table (Oct 2020)'!$B:$HH,88,FALSE)</f>
        <v>240</v>
      </c>
      <c r="N59" s="27" t="s">
        <v>18</v>
      </c>
      <c r="P59" s="23" t="s">
        <v>92</v>
      </c>
      <c r="Q59" s="29" t="s">
        <v>15</v>
      </c>
      <c r="R59" s="25" t="s">
        <v>43</v>
      </c>
      <c r="S59" s="25" t="s">
        <v>36</v>
      </c>
      <c r="T59" s="26" t="str">
        <f>VLOOKUP(P59,'[1]Chemistry Table (Oct 2020)'!$B:$HH,88,FALSE)</f>
        <v>2700</v>
      </c>
      <c r="U59" s="27" t="s">
        <v>18</v>
      </c>
      <c r="W59" s="23" t="s">
        <v>93</v>
      </c>
      <c r="X59" s="29" t="s">
        <v>15</v>
      </c>
      <c r="Y59" s="25" t="s">
        <v>43</v>
      </c>
      <c r="Z59" s="25" t="s">
        <v>36</v>
      </c>
      <c r="AA59" s="26" t="str">
        <f>VLOOKUP(W59,'[1]Chemistry Table (Oct 2020)'!$B:$HH,88,FALSE)</f>
        <v>2200</v>
      </c>
      <c r="AB59" s="27" t="s">
        <v>18</v>
      </c>
      <c r="AD59" s="23" t="s">
        <v>94</v>
      </c>
      <c r="AE59" s="29" t="s">
        <v>15</v>
      </c>
      <c r="AF59" s="25" t="s">
        <v>43</v>
      </c>
      <c r="AG59" s="25" t="s">
        <v>36</v>
      </c>
      <c r="AH59" s="26" t="str">
        <f>VLOOKUP(AD59,'[1]Chemistry Table (Oct 2020)'!$B:$HH,88,FALSE)</f>
        <v>410</v>
      </c>
      <c r="AI59" s="27" t="s">
        <v>18</v>
      </c>
      <c r="AK59" s="23" t="s">
        <v>95</v>
      </c>
      <c r="AL59" s="29" t="s">
        <v>15</v>
      </c>
      <c r="AM59" s="25" t="s">
        <v>43</v>
      </c>
      <c r="AN59" s="25" t="s">
        <v>36</v>
      </c>
      <c r="AO59" s="26" t="str">
        <f>VLOOKUP(AK59,'[1]Chemistry Table (Oct 2020)'!$B:$HH,88,FALSE)</f>
        <v>2500</v>
      </c>
      <c r="AP59" s="27" t="s">
        <v>18</v>
      </c>
      <c r="AR59" s="23" t="s">
        <v>96</v>
      </c>
      <c r="AS59" s="29" t="s">
        <v>15</v>
      </c>
      <c r="AT59" s="25" t="s">
        <v>43</v>
      </c>
      <c r="AU59" s="25" t="s">
        <v>36</v>
      </c>
      <c r="AV59" s="26" t="str">
        <f>VLOOKUP(AR59,'[1]Chemistry Table (Oct 2020)'!$B:$HH,88,FALSE)</f>
        <v>2500</v>
      </c>
      <c r="AW59" s="27" t="s">
        <v>18</v>
      </c>
      <c r="AY59" s="23" t="s">
        <v>97</v>
      </c>
      <c r="AZ59" s="29" t="s">
        <v>27</v>
      </c>
      <c r="BA59" s="25" t="s">
        <v>43</v>
      </c>
      <c r="BB59" s="25" t="s">
        <v>36</v>
      </c>
      <c r="BC59" s="26" t="str">
        <f>VLOOKUP(AY59,'[1]Chemistry Table (Oct 2020)'!$B:$HH,88,FALSE)</f>
        <v>240</v>
      </c>
      <c r="BD59" s="27" t="s">
        <v>18</v>
      </c>
    </row>
    <row r="60" spans="2:56" ht="18" customHeight="1" x14ac:dyDescent="0.25">
      <c r="B60" s="23" t="s">
        <v>90</v>
      </c>
      <c r="C60" s="24" t="s">
        <v>15</v>
      </c>
      <c r="D60" s="25" t="s">
        <v>44</v>
      </c>
      <c r="E60" s="25" t="s">
        <v>36</v>
      </c>
      <c r="F60" s="26" t="str">
        <f>VLOOKUP(B60,'[1]Chemistry Table (Oct 2020)'!$B:$HH,116,FALSE)</f>
        <v>&lt;5</v>
      </c>
      <c r="G60" s="27" t="s">
        <v>18</v>
      </c>
      <c r="I60" s="28" t="s">
        <v>91</v>
      </c>
      <c r="J60" s="24" t="s">
        <v>15</v>
      </c>
      <c r="K60" s="25" t="s">
        <v>44</v>
      </c>
      <c r="L60" s="25" t="s">
        <v>36</v>
      </c>
      <c r="M60" s="26" t="str">
        <f>VLOOKUP(I60,'[1]Chemistry Table (Oct 2020)'!$B:$HH,116,FALSE)</f>
        <v>2</v>
      </c>
      <c r="N60" s="27" t="s">
        <v>18</v>
      </c>
      <c r="P60" s="23" t="s">
        <v>92</v>
      </c>
      <c r="Q60" s="29" t="s">
        <v>15</v>
      </c>
      <c r="R60" s="25" t="s">
        <v>44</v>
      </c>
      <c r="S60" s="25" t="s">
        <v>36</v>
      </c>
      <c r="T60" s="26" t="str">
        <f>VLOOKUP(P60,'[1]Chemistry Table (Oct 2020)'!$B:$HH,116,FALSE)</f>
        <v>19</v>
      </c>
      <c r="U60" s="27" t="s">
        <v>18</v>
      </c>
      <c r="W60" s="23" t="s">
        <v>93</v>
      </c>
      <c r="X60" s="29" t="s">
        <v>15</v>
      </c>
      <c r="Y60" s="25" t="s">
        <v>44</v>
      </c>
      <c r="Z60" s="25" t="s">
        <v>36</v>
      </c>
      <c r="AA60" s="26" t="str">
        <f>VLOOKUP(W60,'[1]Chemistry Table (Oct 2020)'!$B:$HH,116,FALSE)</f>
        <v>12</v>
      </c>
      <c r="AB60" s="27" t="s">
        <v>18</v>
      </c>
      <c r="AD60" s="23" t="s">
        <v>94</v>
      </c>
      <c r="AE60" s="29" t="s">
        <v>15</v>
      </c>
      <c r="AF60" s="25" t="s">
        <v>44</v>
      </c>
      <c r="AG60" s="25" t="s">
        <v>36</v>
      </c>
      <c r="AH60" s="26" t="str">
        <f>VLOOKUP(AD60,'[1]Chemistry Table (Oct 2020)'!$B:$HH,116,FALSE)</f>
        <v>3</v>
      </c>
      <c r="AI60" s="27" t="s">
        <v>18</v>
      </c>
      <c r="AK60" s="23" t="s">
        <v>95</v>
      </c>
      <c r="AL60" s="29" t="s">
        <v>15</v>
      </c>
      <c r="AM60" s="25" t="s">
        <v>44</v>
      </c>
      <c r="AN60" s="25" t="s">
        <v>36</v>
      </c>
      <c r="AO60" s="26" t="str">
        <f>VLOOKUP(AK60,'[1]Chemistry Table (Oct 2020)'!$B:$HH,116,FALSE)</f>
        <v>8.1</v>
      </c>
      <c r="AP60" s="27" t="s">
        <v>18</v>
      </c>
      <c r="AR60" s="23" t="s">
        <v>96</v>
      </c>
      <c r="AS60" s="29" t="s">
        <v>15</v>
      </c>
      <c r="AT60" s="25" t="s">
        <v>44</v>
      </c>
      <c r="AU60" s="25" t="s">
        <v>36</v>
      </c>
      <c r="AV60" s="26" t="str">
        <f>VLOOKUP(AR60,'[1]Chemistry Table (Oct 2020)'!$B:$HH,116,FALSE)</f>
        <v>15</v>
      </c>
      <c r="AW60" s="27" t="s">
        <v>18</v>
      </c>
      <c r="AY60" s="23" t="s">
        <v>97</v>
      </c>
      <c r="AZ60" s="29" t="s">
        <v>27</v>
      </c>
      <c r="BA60" s="25" t="s">
        <v>44</v>
      </c>
      <c r="BB60" s="25" t="s">
        <v>36</v>
      </c>
      <c r="BC60" s="26" t="str">
        <f>VLOOKUP(AY60,'[1]Chemistry Table (Oct 2020)'!$B:$HH,116,FALSE)</f>
        <v>8.8</v>
      </c>
      <c r="BD60" s="27" t="s">
        <v>18</v>
      </c>
    </row>
    <row r="61" spans="2:56" ht="18" customHeight="1" x14ac:dyDescent="0.25">
      <c r="B61" s="23" t="s">
        <v>90</v>
      </c>
      <c r="C61" s="24" t="s">
        <v>15</v>
      </c>
      <c r="D61" s="25" t="s">
        <v>45</v>
      </c>
      <c r="E61" s="25" t="s">
        <v>36</v>
      </c>
      <c r="F61" s="26" t="str">
        <f>VLOOKUP(B61,'[1]Chemistry Table (Oct 2020)'!$B:$HH,24,FALSE)</f>
        <v>0.07</v>
      </c>
      <c r="G61" s="27" t="s">
        <v>46</v>
      </c>
      <c r="I61" s="28" t="s">
        <v>91</v>
      </c>
      <c r="J61" s="24" t="s">
        <v>15</v>
      </c>
      <c r="K61" s="25" t="s">
        <v>45</v>
      </c>
      <c r="L61" s="25" t="s">
        <v>36</v>
      </c>
      <c r="M61" s="26" t="str">
        <f>VLOOKUP(I61,'[1]Chemistry Table (Oct 2020)'!$B:$HH,24,FALSE)</f>
        <v>0.69</v>
      </c>
      <c r="N61" s="27" t="s">
        <v>46</v>
      </c>
      <c r="P61" s="23" t="s">
        <v>92</v>
      </c>
      <c r="Q61" s="29" t="s">
        <v>15</v>
      </c>
      <c r="R61" s="25" t="s">
        <v>45</v>
      </c>
      <c r="S61" s="25" t="s">
        <v>36</v>
      </c>
      <c r="T61" s="26" t="str">
        <f>VLOOKUP(P61,'[1]Chemistry Table (Oct 2020)'!$B:$HH,24,FALSE)</f>
        <v>0.09</v>
      </c>
      <c r="U61" s="27" t="s">
        <v>46</v>
      </c>
      <c r="W61" s="23" t="s">
        <v>93</v>
      </c>
      <c r="X61" s="29" t="s">
        <v>15</v>
      </c>
      <c r="Y61" s="25" t="s">
        <v>45</v>
      </c>
      <c r="Z61" s="25" t="s">
        <v>36</v>
      </c>
      <c r="AA61" s="26" t="str">
        <f>VLOOKUP(W61,'[1]Chemistry Table (Oct 2020)'!$B:$HH,24,FALSE)</f>
        <v>&lt;0.01</v>
      </c>
      <c r="AB61" s="27" t="s">
        <v>46</v>
      </c>
      <c r="AD61" s="23" t="s">
        <v>94</v>
      </c>
      <c r="AE61" s="29" t="s">
        <v>15</v>
      </c>
      <c r="AF61" s="25" t="s">
        <v>45</v>
      </c>
      <c r="AG61" s="25" t="s">
        <v>36</v>
      </c>
      <c r="AH61" s="26" t="str">
        <f>VLOOKUP(AD61,'[1]Chemistry Table (Oct 2020)'!$B:$HH,24,FALSE)</f>
        <v>0.63</v>
      </c>
      <c r="AI61" s="27" t="s">
        <v>46</v>
      </c>
      <c r="AK61" s="23" t="s">
        <v>95</v>
      </c>
      <c r="AL61" s="29" t="s">
        <v>15</v>
      </c>
      <c r="AM61" s="25" t="s">
        <v>45</v>
      </c>
      <c r="AN61" s="25" t="s">
        <v>36</v>
      </c>
      <c r="AO61" s="26" t="str">
        <f>VLOOKUP(AK61,'[1]Chemistry Table (Oct 2020)'!$B:$HH,24,FALSE)</f>
        <v>0.09</v>
      </c>
      <c r="AP61" s="27" t="s">
        <v>46</v>
      </c>
      <c r="AR61" s="23" t="s">
        <v>96</v>
      </c>
      <c r="AS61" s="29" t="s">
        <v>15</v>
      </c>
      <c r="AT61" s="25" t="s">
        <v>45</v>
      </c>
      <c r="AU61" s="25" t="s">
        <v>36</v>
      </c>
      <c r="AV61" s="26" t="str">
        <f>VLOOKUP(AR61,'[1]Chemistry Table (Oct 2020)'!$B:$HH,24,FALSE)</f>
        <v>0.03</v>
      </c>
      <c r="AW61" s="27" t="s">
        <v>46</v>
      </c>
      <c r="AY61" s="23" t="s">
        <v>97</v>
      </c>
      <c r="AZ61" s="29" t="s">
        <v>27</v>
      </c>
      <c r="BA61" s="25" t="s">
        <v>45</v>
      </c>
      <c r="BB61" s="25" t="s">
        <v>36</v>
      </c>
      <c r="BC61" s="30" t="str">
        <f>VLOOKUP(AY61,'[1]Chemistry Table (Oct 2020)'!$B:$HH,24,FALSE)</f>
        <v>1</v>
      </c>
      <c r="BD61" s="27" t="s">
        <v>46</v>
      </c>
    </row>
    <row r="62" spans="2:56" ht="18" customHeight="1" x14ac:dyDescent="0.25">
      <c r="B62" s="23" t="s">
        <v>90</v>
      </c>
      <c r="C62" s="24" t="s">
        <v>15</v>
      </c>
      <c r="D62" s="25" t="s">
        <v>47</v>
      </c>
      <c r="E62" s="25" t="s">
        <v>36</v>
      </c>
      <c r="F62" s="26" t="str">
        <f>VLOOKUP(B62,'[1]Chemistry Table (Oct 2020)'!$B:$HH,26,FALSE)</f>
        <v>22</v>
      </c>
      <c r="G62" s="27" t="s">
        <v>18</v>
      </c>
      <c r="I62" s="28" t="s">
        <v>91</v>
      </c>
      <c r="J62" s="24" t="s">
        <v>15</v>
      </c>
      <c r="K62" s="25" t="s">
        <v>47</v>
      </c>
      <c r="L62" s="25" t="s">
        <v>36</v>
      </c>
      <c r="M62" s="26" t="str">
        <f>VLOOKUP(I62,'[1]Chemistry Table (Oct 2020)'!$B:$HH,26,FALSE)</f>
        <v>69</v>
      </c>
      <c r="N62" s="27" t="s">
        <v>18</v>
      </c>
      <c r="P62" s="23" t="s">
        <v>92</v>
      </c>
      <c r="Q62" s="29" t="s">
        <v>15</v>
      </c>
      <c r="R62" s="25" t="s">
        <v>47</v>
      </c>
      <c r="S62" s="25" t="s">
        <v>36</v>
      </c>
      <c r="T62" s="26" t="str">
        <f>VLOOKUP(P62,'[1]Chemistry Table (Oct 2020)'!$B:$HH,26,FALSE)</f>
        <v>&lt;5</v>
      </c>
      <c r="U62" s="27" t="s">
        <v>18</v>
      </c>
      <c r="W62" s="23" t="s">
        <v>93</v>
      </c>
      <c r="X62" s="29" t="s">
        <v>15</v>
      </c>
      <c r="Y62" s="25" t="s">
        <v>47</v>
      </c>
      <c r="Z62" s="25" t="s">
        <v>36</v>
      </c>
      <c r="AA62" s="26" t="str">
        <f>VLOOKUP(W62,'[1]Chemistry Table (Oct 2020)'!$B:$HH,26,FALSE)</f>
        <v>12</v>
      </c>
      <c r="AB62" s="27" t="s">
        <v>18</v>
      </c>
      <c r="AD62" s="23" t="s">
        <v>94</v>
      </c>
      <c r="AE62" s="29" t="s">
        <v>15</v>
      </c>
      <c r="AF62" s="25" t="s">
        <v>47</v>
      </c>
      <c r="AG62" s="25" t="s">
        <v>36</v>
      </c>
      <c r="AH62" s="26" t="str">
        <f>VLOOKUP(AD62,'[1]Chemistry Table (Oct 2020)'!$B:$HH,26,FALSE)</f>
        <v>62</v>
      </c>
      <c r="AI62" s="27" t="s">
        <v>18</v>
      </c>
      <c r="AK62" s="23" t="s">
        <v>95</v>
      </c>
      <c r="AL62" s="29" t="s">
        <v>15</v>
      </c>
      <c r="AM62" s="25" t="s">
        <v>47</v>
      </c>
      <c r="AN62" s="25" t="s">
        <v>36</v>
      </c>
      <c r="AO62" s="26" t="str">
        <f>VLOOKUP(AK62,'[1]Chemistry Table (Oct 2020)'!$B:$HH,26,FALSE)</f>
        <v>35</v>
      </c>
      <c r="AP62" s="27" t="s">
        <v>18</v>
      </c>
      <c r="AR62" s="23" t="s">
        <v>96</v>
      </c>
      <c r="AS62" s="29" t="s">
        <v>15</v>
      </c>
      <c r="AT62" s="25" t="s">
        <v>47</v>
      </c>
      <c r="AU62" s="25" t="s">
        <v>36</v>
      </c>
      <c r="AV62" s="26" t="str">
        <f>VLOOKUP(AR62,'[1]Chemistry Table (Oct 2020)'!$B:$HH,26,FALSE)</f>
        <v>30</v>
      </c>
      <c r="AW62" s="27" t="s">
        <v>18</v>
      </c>
      <c r="AY62" s="23" t="s">
        <v>97</v>
      </c>
      <c r="AZ62" s="29" t="s">
        <v>27</v>
      </c>
      <c r="BA62" s="25" t="s">
        <v>47</v>
      </c>
      <c r="BB62" s="25" t="s">
        <v>36</v>
      </c>
      <c r="BC62" s="26" t="str">
        <f>VLOOKUP(AY62,'[1]Chemistry Table (Oct 2020)'!$B:$HH,26,FALSE)</f>
        <v>48</v>
      </c>
      <c r="BD62" s="27" t="s">
        <v>18</v>
      </c>
    </row>
    <row r="63" spans="2:56" ht="18" customHeight="1" x14ac:dyDescent="0.25">
      <c r="B63" s="23" t="s">
        <v>90</v>
      </c>
      <c r="C63" s="24" t="s">
        <v>15</v>
      </c>
      <c r="D63" s="25" t="s">
        <v>48</v>
      </c>
      <c r="E63" s="25" t="s">
        <v>36</v>
      </c>
      <c r="F63" s="26" t="str">
        <f>VLOOKUP(B63,'[1]Chemistry Table (Oct 2020)'!$B:$HH,87,FALSE)</f>
        <v>0.6</v>
      </c>
      <c r="G63" s="27" t="s">
        <v>18</v>
      </c>
      <c r="I63" s="28" t="s">
        <v>91</v>
      </c>
      <c r="J63" s="24" t="s">
        <v>15</v>
      </c>
      <c r="K63" s="25" t="s">
        <v>48</v>
      </c>
      <c r="L63" s="25" t="s">
        <v>36</v>
      </c>
      <c r="M63" s="26" t="str">
        <f>VLOOKUP(I63,'[1]Chemistry Table (Oct 2020)'!$B:$HH,87,FALSE)</f>
        <v>&lt;0.5</v>
      </c>
      <c r="N63" s="27" t="s">
        <v>18</v>
      </c>
      <c r="P63" s="23" t="s">
        <v>92</v>
      </c>
      <c r="Q63" s="29" t="s">
        <v>15</v>
      </c>
      <c r="R63" s="25" t="s">
        <v>48</v>
      </c>
      <c r="S63" s="25" t="s">
        <v>36</v>
      </c>
      <c r="T63" s="26" t="str">
        <f>VLOOKUP(P63,'[1]Chemistry Table (Oct 2020)'!$B:$HH,87,FALSE)</f>
        <v>&lt;0.5</v>
      </c>
      <c r="U63" s="27" t="s">
        <v>18</v>
      </c>
      <c r="W63" s="23" t="s">
        <v>93</v>
      </c>
      <c r="X63" s="29" t="s">
        <v>15</v>
      </c>
      <c r="Y63" s="25" t="s">
        <v>48</v>
      </c>
      <c r="Z63" s="25" t="s">
        <v>36</v>
      </c>
      <c r="AA63" s="26" t="str">
        <f>VLOOKUP(W63,'[1]Chemistry Table (Oct 2020)'!$B:$HH,87,FALSE)</f>
        <v>&lt;0.5</v>
      </c>
      <c r="AB63" s="27" t="s">
        <v>18</v>
      </c>
      <c r="AD63" s="23" t="s">
        <v>94</v>
      </c>
      <c r="AE63" s="29" t="s">
        <v>15</v>
      </c>
      <c r="AF63" s="25" t="s">
        <v>48</v>
      </c>
      <c r="AG63" s="25" t="s">
        <v>36</v>
      </c>
      <c r="AH63" s="26" t="str">
        <f>VLOOKUP(AD63,'[1]Chemistry Table (Oct 2020)'!$B:$HH,87,FALSE)</f>
        <v>&lt;0.5</v>
      </c>
      <c r="AI63" s="27" t="s">
        <v>18</v>
      </c>
      <c r="AK63" s="23" t="s">
        <v>95</v>
      </c>
      <c r="AL63" s="29" t="s">
        <v>15</v>
      </c>
      <c r="AM63" s="25" t="s">
        <v>48</v>
      </c>
      <c r="AN63" s="25" t="s">
        <v>36</v>
      </c>
      <c r="AO63" s="26" t="str">
        <f>VLOOKUP(AK63,'[1]Chemistry Table (Oct 2020)'!$B:$HH,87,FALSE)</f>
        <v>&lt;0.5</v>
      </c>
      <c r="AP63" s="27" t="s">
        <v>18</v>
      </c>
      <c r="AR63" s="23" t="s">
        <v>96</v>
      </c>
      <c r="AS63" s="29" t="s">
        <v>15</v>
      </c>
      <c r="AT63" s="25" t="s">
        <v>48</v>
      </c>
      <c r="AU63" s="25" t="s">
        <v>36</v>
      </c>
      <c r="AV63" s="26" t="str">
        <f>VLOOKUP(AR63,'[1]Chemistry Table (Oct 2020)'!$B:$HH,87,FALSE)</f>
        <v>&lt;0.5</v>
      </c>
      <c r="AW63" s="27" t="s">
        <v>18</v>
      </c>
      <c r="AY63" s="23" t="s">
        <v>97</v>
      </c>
      <c r="AZ63" s="29" t="s">
        <v>27</v>
      </c>
      <c r="BA63" s="25" t="s">
        <v>48</v>
      </c>
      <c r="BB63" s="25" t="s">
        <v>36</v>
      </c>
      <c r="BC63" s="26" t="str">
        <f>VLOOKUP(AY63,'[1]Chemistry Table (Oct 2020)'!$B:$HH,87,FALSE)</f>
        <v>&lt;0.5</v>
      </c>
      <c r="BD63" s="27" t="s">
        <v>18</v>
      </c>
    </row>
    <row r="64" spans="2:56" ht="18" customHeight="1" x14ac:dyDescent="0.25">
      <c r="B64" s="23" t="s">
        <v>90</v>
      </c>
      <c r="C64" s="24" t="s">
        <v>15</v>
      </c>
      <c r="D64" s="25" t="s">
        <v>49</v>
      </c>
      <c r="E64" s="25" t="s">
        <v>36</v>
      </c>
      <c r="F64" s="26" t="str">
        <f>VLOOKUP(B64,'[1]Chemistry Table (Oct 2020)'!$B:$HH,86,FALSE)</f>
        <v>&lt;0.02</v>
      </c>
      <c r="G64" s="27" t="s">
        <v>18</v>
      </c>
      <c r="I64" s="28" t="s">
        <v>91</v>
      </c>
      <c r="J64" s="24" t="s">
        <v>15</v>
      </c>
      <c r="K64" s="25" t="s">
        <v>49</v>
      </c>
      <c r="L64" s="25" t="s">
        <v>36</v>
      </c>
      <c r="M64" s="26" t="str">
        <f>VLOOKUP(I64,'[1]Chemistry Table (Oct 2020)'!$B:$HH,86,FALSE)</f>
        <v>&lt;0.02</v>
      </c>
      <c r="N64" s="27" t="s">
        <v>18</v>
      </c>
      <c r="P64" s="23" t="s">
        <v>92</v>
      </c>
      <c r="Q64" s="29" t="s">
        <v>15</v>
      </c>
      <c r="R64" s="25" t="s">
        <v>49</v>
      </c>
      <c r="S64" s="25" t="s">
        <v>36</v>
      </c>
      <c r="T64" s="26" t="str">
        <f>VLOOKUP(P64,'[1]Chemistry Table (Oct 2020)'!$B:$HH,86,FALSE)</f>
        <v>&lt;0.02</v>
      </c>
      <c r="U64" s="27" t="s">
        <v>18</v>
      </c>
      <c r="W64" s="23" t="s">
        <v>93</v>
      </c>
      <c r="X64" s="29" t="s">
        <v>15</v>
      </c>
      <c r="Y64" s="25" t="s">
        <v>49</v>
      </c>
      <c r="Z64" s="25" t="s">
        <v>36</v>
      </c>
      <c r="AA64" s="26" t="str">
        <f>VLOOKUP(W64,'[1]Chemistry Table (Oct 2020)'!$B:$HH,86,FALSE)</f>
        <v>&lt;0.02</v>
      </c>
      <c r="AB64" s="27" t="s">
        <v>18</v>
      </c>
      <c r="AD64" s="23" t="s">
        <v>94</v>
      </c>
      <c r="AE64" s="29" t="s">
        <v>15</v>
      </c>
      <c r="AF64" s="25" t="s">
        <v>49</v>
      </c>
      <c r="AG64" s="25" t="s">
        <v>36</v>
      </c>
      <c r="AH64" s="26" t="str">
        <f>VLOOKUP(AD64,'[1]Chemistry Table (Oct 2020)'!$B:$HH,86,FALSE)</f>
        <v>&lt;0.02</v>
      </c>
      <c r="AI64" s="27" t="s">
        <v>18</v>
      </c>
      <c r="AK64" s="23" t="s">
        <v>95</v>
      </c>
      <c r="AL64" s="29" t="s">
        <v>15</v>
      </c>
      <c r="AM64" s="25" t="s">
        <v>49</v>
      </c>
      <c r="AN64" s="25" t="s">
        <v>36</v>
      </c>
      <c r="AO64" s="26" t="str">
        <f>VLOOKUP(AK64,'[1]Chemistry Table (Oct 2020)'!$B:$HH,86,FALSE)</f>
        <v>&lt;0.02</v>
      </c>
      <c r="AP64" s="27" t="s">
        <v>18</v>
      </c>
      <c r="AR64" s="23" t="s">
        <v>96</v>
      </c>
      <c r="AS64" s="29" t="s">
        <v>15</v>
      </c>
      <c r="AT64" s="25" t="s">
        <v>49</v>
      </c>
      <c r="AU64" s="25" t="s">
        <v>36</v>
      </c>
      <c r="AV64" s="26" t="str">
        <f>VLOOKUP(AR64,'[1]Chemistry Table (Oct 2020)'!$B:$HH,86,FALSE)</f>
        <v>&lt;0.02</v>
      </c>
      <c r="AW64" s="27" t="s">
        <v>18</v>
      </c>
      <c r="AY64" s="23" t="s">
        <v>97</v>
      </c>
      <c r="AZ64" s="29" t="s">
        <v>27</v>
      </c>
      <c r="BA64" s="25" t="s">
        <v>49</v>
      </c>
      <c r="BB64" s="25" t="s">
        <v>36</v>
      </c>
      <c r="BC64" s="26" t="str">
        <f>VLOOKUP(AY64,'[1]Chemistry Table (Oct 2020)'!$B:$HH,86,FALSE)</f>
        <v>&lt;0.02</v>
      </c>
      <c r="BD64" s="27" t="s">
        <v>18</v>
      </c>
    </row>
    <row r="65" spans="2:56" ht="18" customHeight="1" x14ac:dyDescent="0.25">
      <c r="B65" s="23" t="s">
        <v>90</v>
      </c>
      <c r="C65" s="24" t="s">
        <v>15</v>
      </c>
      <c r="D65" s="25" t="s">
        <v>50</v>
      </c>
      <c r="E65" s="25" t="s">
        <v>36</v>
      </c>
      <c r="F65" s="26" t="str">
        <f>VLOOKUP(B65,'[1]Chemistry Table (Oct 2020)'!$B:$HH,25,FALSE)</f>
        <v>&lt;0.02</v>
      </c>
      <c r="G65" s="27" t="s">
        <v>18</v>
      </c>
      <c r="I65" s="28" t="s">
        <v>91</v>
      </c>
      <c r="J65" s="24" t="s">
        <v>15</v>
      </c>
      <c r="K65" s="25" t="s">
        <v>50</v>
      </c>
      <c r="L65" s="25" t="s">
        <v>36</v>
      </c>
      <c r="M65" s="26" t="str">
        <f>VLOOKUP(I65,'[1]Chemistry Table (Oct 2020)'!$B:$HH,25,FALSE)</f>
        <v>0.04</v>
      </c>
      <c r="N65" s="27" t="s">
        <v>18</v>
      </c>
      <c r="P65" s="23" t="s">
        <v>92</v>
      </c>
      <c r="Q65" s="29" t="s">
        <v>15</v>
      </c>
      <c r="R65" s="25" t="s">
        <v>50</v>
      </c>
      <c r="S65" s="25" t="s">
        <v>36</v>
      </c>
      <c r="T65" s="26" t="str">
        <f>VLOOKUP(P65,'[1]Chemistry Table (Oct 2020)'!$B:$HH,25,FALSE)</f>
        <v>&lt;0.02</v>
      </c>
      <c r="U65" s="27" t="s">
        <v>18</v>
      </c>
      <c r="W65" s="23" t="s">
        <v>93</v>
      </c>
      <c r="X65" s="29" t="s">
        <v>15</v>
      </c>
      <c r="Y65" s="25" t="s">
        <v>50</v>
      </c>
      <c r="Z65" s="25" t="s">
        <v>36</v>
      </c>
      <c r="AA65" s="26" t="str">
        <f>VLOOKUP(W65,'[1]Chemistry Table (Oct 2020)'!$B:$HH,25,FALSE)</f>
        <v>0.07</v>
      </c>
      <c r="AB65" s="27" t="s">
        <v>18</v>
      </c>
      <c r="AD65" s="23" t="s">
        <v>94</v>
      </c>
      <c r="AE65" s="29" t="s">
        <v>15</v>
      </c>
      <c r="AF65" s="25" t="s">
        <v>50</v>
      </c>
      <c r="AG65" s="25" t="s">
        <v>36</v>
      </c>
      <c r="AH65" s="26" t="str">
        <f>VLOOKUP(AD65,'[1]Chemistry Table (Oct 2020)'!$B:$HH,25,FALSE)</f>
        <v>&lt;0.02</v>
      </c>
      <c r="AI65" s="27" t="s">
        <v>18</v>
      </c>
      <c r="AK65" s="23" t="s">
        <v>95</v>
      </c>
      <c r="AL65" s="29" t="s">
        <v>15</v>
      </c>
      <c r="AM65" s="25" t="s">
        <v>50</v>
      </c>
      <c r="AN65" s="25" t="s">
        <v>36</v>
      </c>
      <c r="AO65" s="26" t="str">
        <f>VLOOKUP(AK65,'[1]Chemistry Table (Oct 2020)'!$B:$HH,25,FALSE)</f>
        <v>&lt;0.02</v>
      </c>
      <c r="AP65" s="27" t="s">
        <v>18</v>
      </c>
      <c r="AR65" s="23" t="s">
        <v>96</v>
      </c>
      <c r="AS65" s="29" t="s">
        <v>15</v>
      </c>
      <c r="AT65" s="25" t="s">
        <v>50</v>
      </c>
      <c r="AU65" s="25" t="s">
        <v>36</v>
      </c>
      <c r="AV65" s="26" t="str">
        <f>VLOOKUP(AR65,'[1]Chemistry Table (Oct 2020)'!$B:$HH,25,FALSE)</f>
        <v>&lt;0.02</v>
      </c>
      <c r="AW65" s="27" t="s">
        <v>18</v>
      </c>
      <c r="AY65" s="23" t="s">
        <v>97</v>
      </c>
      <c r="AZ65" s="29" t="s">
        <v>27</v>
      </c>
      <c r="BA65" s="25" t="s">
        <v>50</v>
      </c>
      <c r="BB65" s="25" t="s">
        <v>36</v>
      </c>
      <c r="BC65" s="26" t="str">
        <f>VLOOKUP(AY65,'[1]Chemistry Table (Oct 2020)'!$B:$HH,25,FALSE)</f>
        <v>&lt;0.02</v>
      </c>
      <c r="BD65" s="27" t="s">
        <v>18</v>
      </c>
    </row>
    <row r="66" spans="2:56" ht="18" customHeight="1" x14ac:dyDescent="0.25">
      <c r="B66" s="23" t="s">
        <v>90</v>
      </c>
      <c r="C66" s="24" t="s">
        <v>15</v>
      </c>
      <c r="D66" s="25" t="s">
        <v>51</v>
      </c>
      <c r="E66" s="25" t="s">
        <v>36</v>
      </c>
      <c r="F66" s="26" t="str">
        <f>VLOOKUP(B66,'[1]Chemistry Table (Oct 2020)'!$B:$HH,115,FALSE)</f>
        <v>0.12</v>
      </c>
      <c r="G66" s="27" t="s">
        <v>18</v>
      </c>
      <c r="I66" s="28" t="s">
        <v>91</v>
      </c>
      <c r="J66" s="24" t="s">
        <v>15</v>
      </c>
      <c r="K66" s="25" t="s">
        <v>51</v>
      </c>
      <c r="L66" s="25" t="s">
        <v>36</v>
      </c>
      <c r="M66" s="26" t="str">
        <f>VLOOKUP(I66,'[1]Chemistry Table (Oct 2020)'!$B:$HH,115,FALSE)</f>
        <v>0.43</v>
      </c>
      <c r="N66" s="27" t="s">
        <v>18</v>
      </c>
      <c r="P66" s="23" t="s">
        <v>92</v>
      </c>
      <c r="Q66" s="24" t="s">
        <v>15</v>
      </c>
      <c r="R66" s="25" t="s">
        <v>52</v>
      </c>
      <c r="S66" s="25" t="s">
        <v>36</v>
      </c>
      <c r="T66" s="26" t="str">
        <f>VLOOKUP(P66,'[1]Chemistry Table (Oct 2020)'!$B:$HH,115,FALSE)</f>
        <v>0.02</v>
      </c>
      <c r="U66" s="27" t="s">
        <v>18</v>
      </c>
      <c r="W66" s="23" t="s">
        <v>93</v>
      </c>
      <c r="X66" s="24" t="s">
        <v>15</v>
      </c>
      <c r="Y66" s="25" t="s">
        <v>52</v>
      </c>
      <c r="Z66" s="25" t="s">
        <v>36</v>
      </c>
      <c r="AA66" s="26" t="str">
        <f>VLOOKUP(W66,'[1]Chemistry Table (Oct 2020)'!$B:$HH,115,FALSE)</f>
        <v>0.03</v>
      </c>
      <c r="AB66" s="27" t="s">
        <v>18</v>
      </c>
      <c r="AD66" s="23" t="s">
        <v>94</v>
      </c>
      <c r="AE66" s="24" t="s">
        <v>15</v>
      </c>
      <c r="AF66" s="25" t="s">
        <v>52</v>
      </c>
      <c r="AG66" s="25" t="s">
        <v>36</v>
      </c>
      <c r="AH66" s="26" t="str">
        <f>VLOOKUP(AD66,'[1]Chemistry Table (Oct 2020)'!$B:$HH,115,FALSE)</f>
        <v>0.1</v>
      </c>
      <c r="AI66" s="27" t="s">
        <v>18</v>
      </c>
      <c r="AK66" s="23" t="s">
        <v>95</v>
      </c>
      <c r="AL66" s="24" t="s">
        <v>15</v>
      </c>
      <c r="AM66" s="25" t="s">
        <v>52</v>
      </c>
      <c r="AN66" s="25" t="s">
        <v>36</v>
      </c>
      <c r="AO66" s="26" t="str">
        <f>VLOOKUP(AK66,'[1]Chemistry Table (Oct 2020)'!$B:$HH,115,FALSE)</f>
        <v>0.02</v>
      </c>
      <c r="AP66" s="27" t="s">
        <v>18</v>
      </c>
      <c r="AR66" s="23" t="s">
        <v>96</v>
      </c>
      <c r="AS66" s="24" t="s">
        <v>15</v>
      </c>
      <c r="AT66" s="25" t="s">
        <v>52</v>
      </c>
      <c r="AU66" s="25" t="s">
        <v>36</v>
      </c>
      <c r="AV66" s="26" t="str">
        <f>VLOOKUP(AR66,'[1]Chemistry Table (Oct 2020)'!$B:$HH,115,FALSE)</f>
        <v>0.07</v>
      </c>
      <c r="AW66" s="27" t="s">
        <v>18</v>
      </c>
      <c r="AY66" s="23" t="s">
        <v>97</v>
      </c>
      <c r="AZ66" s="24" t="s">
        <v>15</v>
      </c>
      <c r="BA66" s="25" t="s">
        <v>52</v>
      </c>
      <c r="BB66" s="25" t="s">
        <v>36</v>
      </c>
      <c r="BC66" s="26" t="str">
        <f>VLOOKUP(AY66,'[1]Chemistry Table (Oct 2020)'!$B:$HH,115,FALSE)</f>
        <v>0.05</v>
      </c>
      <c r="BD66" s="27" t="s">
        <v>18</v>
      </c>
    </row>
    <row r="67" spans="2:56" ht="18" customHeight="1" x14ac:dyDescent="0.25">
      <c r="B67" s="23" t="s">
        <v>90</v>
      </c>
      <c r="C67" s="24" t="s">
        <v>15</v>
      </c>
      <c r="D67" s="25" t="s">
        <v>53</v>
      </c>
      <c r="E67" s="25" t="s">
        <v>36</v>
      </c>
      <c r="F67" s="26" t="str">
        <f>VLOOKUP(B67,'[1]Chemistry Table (Oct 2020)'!$B:$HH,84,FALSE)</f>
        <v>&lt;5</v>
      </c>
      <c r="G67" s="27" t="s">
        <v>18</v>
      </c>
      <c r="I67" s="28" t="s">
        <v>91</v>
      </c>
      <c r="J67" s="24" t="s">
        <v>15</v>
      </c>
      <c r="K67" s="25" t="s">
        <v>53</v>
      </c>
      <c r="L67" s="25" t="s">
        <v>36</v>
      </c>
      <c r="M67" s="26" t="str">
        <f>VLOOKUP(I67,'[1]Chemistry Table (Oct 2020)'!$B:$HH,84,FALSE)</f>
        <v>&lt;5</v>
      </c>
      <c r="N67" s="27" t="s">
        <v>18</v>
      </c>
      <c r="P67" s="23" t="s">
        <v>92</v>
      </c>
      <c r="Q67" s="24" t="s">
        <v>15</v>
      </c>
      <c r="R67" s="25" t="s">
        <v>53</v>
      </c>
      <c r="S67" s="25" t="s">
        <v>36</v>
      </c>
      <c r="T67" s="26" t="str">
        <f>VLOOKUP(P67,'[1]Chemistry Table (Oct 2020)'!$B:$HH,84,FALSE)</f>
        <v>&lt;5</v>
      </c>
      <c r="U67" s="27" t="s">
        <v>18</v>
      </c>
      <c r="W67" s="23" t="s">
        <v>93</v>
      </c>
      <c r="X67" s="24" t="s">
        <v>15</v>
      </c>
      <c r="Y67" s="25" t="s">
        <v>53</v>
      </c>
      <c r="Z67" s="25" t="s">
        <v>36</v>
      </c>
      <c r="AA67" s="26" t="str">
        <f>VLOOKUP(W67,'[1]Chemistry Table (Oct 2020)'!$B:$HH,84,FALSE)</f>
        <v>&lt;5</v>
      </c>
      <c r="AB67" s="27" t="s">
        <v>18</v>
      </c>
      <c r="AD67" s="23" t="s">
        <v>94</v>
      </c>
      <c r="AE67" s="24" t="s">
        <v>15</v>
      </c>
      <c r="AF67" s="25" t="s">
        <v>53</v>
      </c>
      <c r="AG67" s="25" t="s">
        <v>36</v>
      </c>
      <c r="AH67" s="26" t="str">
        <f>VLOOKUP(AD67,'[1]Chemistry Table (Oct 2020)'!$B:$HH,84,FALSE)</f>
        <v>&lt;5</v>
      </c>
      <c r="AI67" s="27" t="s">
        <v>18</v>
      </c>
      <c r="AK67" s="23" t="s">
        <v>95</v>
      </c>
      <c r="AL67" s="24" t="s">
        <v>15</v>
      </c>
      <c r="AM67" s="25" t="s">
        <v>53</v>
      </c>
      <c r="AN67" s="25" t="s">
        <v>36</v>
      </c>
      <c r="AO67" s="26" t="str">
        <f>VLOOKUP(AK67,'[1]Chemistry Table (Oct 2020)'!$B:$HH,84,FALSE)</f>
        <v>&lt;5</v>
      </c>
      <c r="AP67" s="27" t="s">
        <v>18</v>
      </c>
      <c r="AR67" s="23" t="s">
        <v>96</v>
      </c>
      <c r="AS67" s="24" t="s">
        <v>15</v>
      </c>
      <c r="AT67" s="25" t="s">
        <v>53</v>
      </c>
      <c r="AU67" s="25" t="s">
        <v>36</v>
      </c>
      <c r="AV67" s="26" t="str">
        <f>VLOOKUP(AR67,'[1]Chemistry Table (Oct 2020)'!$B:$HH,84,FALSE)</f>
        <v>&lt;5</v>
      </c>
      <c r="AW67" s="27" t="s">
        <v>18</v>
      </c>
      <c r="AY67" s="23" t="s">
        <v>97</v>
      </c>
      <c r="AZ67" s="24" t="s">
        <v>15</v>
      </c>
      <c r="BA67" s="25" t="s">
        <v>53</v>
      </c>
      <c r="BB67" s="25" t="s">
        <v>36</v>
      </c>
      <c r="BC67" s="26" t="str">
        <f>VLOOKUP(AY67,'[1]Chemistry Table (Oct 2020)'!$B:$HH,84,FALSE)</f>
        <v>&lt;5</v>
      </c>
      <c r="BD67" s="27" t="s">
        <v>18</v>
      </c>
    </row>
    <row r="68" spans="2:56" ht="18" customHeight="1" x14ac:dyDescent="0.25">
      <c r="B68" s="23" t="s">
        <v>90</v>
      </c>
      <c r="C68" s="24" t="s">
        <v>15</v>
      </c>
      <c r="D68" s="25" t="s">
        <v>54</v>
      </c>
      <c r="E68" s="25" t="s">
        <v>36</v>
      </c>
      <c r="F68" s="30" t="str">
        <f>VLOOKUP(B68,'[1]Chemistry Table (Oct 2020)'!$B:$HH,91,FALSE)</f>
        <v>0.23</v>
      </c>
      <c r="G68" s="31" t="s">
        <v>55</v>
      </c>
      <c r="I68" s="28" t="s">
        <v>91</v>
      </c>
      <c r="J68" s="24" t="s">
        <v>15</v>
      </c>
      <c r="K68" s="25" t="s">
        <v>54</v>
      </c>
      <c r="L68" s="25" t="s">
        <v>36</v>
      </c>
      <c r="M68" s="30" t="str">
        <f>VLOOKUP(I68,'[1]Chemistry Table (Oct 2020)'!$B:$HH,91,FALSE)</f>
        <v>0.09</v>
      </c>
      <c r="N68" s="31" t="s">
        <v>55</v>
      </c>
      <c r="P68" s="23" t="s">
        <v>92</v>
      </c>
      <c r="Q68" s="29" t="s">
        <v>15</v>
      </c>
      <c r="R68" s="25" t="s">
        <v>54</v>
      </c>
      <c r="S68" s="25" t="s">
        <v>36</v>
      </c>
      <c r="T68" s="26" t="str">
        <f>VLOOKUP(P68,'[1]Chemistry Table (Oct 2020)'!$B:$HH,91,FALSE)</f>
        <v>&lt;0.05</v>
      </c>
      <c r="U68" s="31" t="s">
        <v>55</v>
      </c>
      <c r="W68" s="23" t="s">
        <v>93</v>
      </c>
      <c r="X68" s="29" t="s">
        <v>15</v>
      </c>
      <c r="Y68" s="25" t="s">
        <v>54</v>
      </c>
      <c r="Z68" s="25" t="s">
        <v>36</v>
      </c>
      <c r="AA68" s="26" t="str">
        <f>VLOOKUP(W68,'[1]Chemistry Table (Oct 2020)'!$B:$HH,91,FALSE)</f>
        <v>&lt;0.05</v>
      </c>
      <c r="AB68" s="31" t="s">
        <v>55</v>
      </c>
      <c r="AD68" s="23" t="s">
        <v>94</v>
      </c>
      <c r="AE68" s="29" t="s">
        <v>15</v>
      </c>
      <c r="AF68" s="25" t="s">
        <v>54</v>
      </c>
      <c r="AG68" s="25" t="s">
        <v>36</v>
      </c>
      <c r="AH68" s="26" t="str">
        <f>VLOOKUP(AD68,'[1]Chemistry Table (Oct 2020)'!$B:$HH,91,FALSE)</f>
        <v>&lt;0.05</v>
      </c>
      <c r="AI68" s="31" t="s">
        <v>55</v>
      </c>
      <c r="AK68" s="23" t="s">
        <v>95</v>
      </c>
      <c r="AL68" s="29" t="s">
        <v>15</v>
      </c>
      <c r="AM68" s="25" t="s">
        <v>54</v>
      </c>
      <c r="AN68" s="25" t="s">
        <v>36</v>
      </c>
      <c r="AO68" s="30" t="str">
        <f>VLOOKUP(AK68,'[1]Chemistry Table (Oct 2020)'!$B:$HH,91,FALSE)</f>
        <v>1.3</v>
      </c>
      <c r="AP68" s="31" t="s">
        <v>55</v>
      </c>
      <c r="AR68" s="23" t="s">
        <v>96</v>
      </c>
      <c r="AS68" s="29" t="s">
        <v>15</v>
      </c>
      <c r="AT68" s="25" t="s">
        <v>54</v>
      </c>
      <c r="AU68" s="25" t="s">
        <v>36</v>
      </c>
      <c r="AV68" s="26" t="str">
        <f>VLOOKUP(AR68,'[1]Chemistry Table (Oct 2020)'!$B:$HH,91,FALSE)</f>
        <v>&lt;0.05</v>
      </c>
      <c r="AW68" s="31" t="s">
        <v>55</v>
      </c>
      <c r="AY68" s="23" t="s">
        <v>97</v>
      </c>
      <c r="AZ68" s="29" t="s">
        <v>27</v>
      </c>
      <c r="BA68" s="25" t="s">
        <v>54</v>
      </c>
      <c r="BB68" s="25" t="s">
        <v>36</v>
      </c>
      <c r="BC68" s="30" t="str">
        <f>VLOOKUP(AY68,'[1]Chemistry Table (Oct 2020)'!$B:$HH,90,FALSE)</f>
        <v>0.26</v>
      </c>
      <c r="BD68" s="31" t="s">
        <v>55</v>
      </c>
    </row>
    <row r="69" spans="2:56" ht="18" customHeight="1" x14ac:dyDescent="0.25">
      <c r="B69" s="23" t="s">
        <v>90</v>
      </c>
      <c r="C69" s="24" t="s">
        <v>15</v>
      </c>
      <c r="D69" s="25" t="s">
        <v>56</v>
      </c>
      <c r="E69" s="25" t="s">
        <v>36</v>
      </c>
      <c r="F69" s="26" t="str">
        <f>VLOOKUP(B69,'[1]Chemistry Table (Oct 2020)'!$B:$HH,93,FALSE)</f>
        <v>&lt;0.001</v>
      </c>
      <c r="G69" s="27" t="s">
        <v>57</v>
      </c>
      <c r="I69" s="28" t="s">
        <v>91</v>
      </c>
      <c r="J69" s="24" t="s">
        <v>15</v>
      </c>
      <c r="K69" s="25" t="s">
        <v>56</v>
      </c>
      <c r="L69" s="25" t="s">
        <v>36</v>
      </c>
      <c r="M69" s="26" t="str">
        <f>VLOOKUP(I69,'[1]Chemistry Table (Oct 2020)'!$B:$HH,93,FALSE)</f>
        <v>0.004</v>
      </c>
      <c r="N69" s="27" t="s">
        <v>57</v>
      </c>
      <c r="P69" s="23" t="s">
        <v>92</v>
      </c>
      <c r="Q69" s="29" t="s">
        <v>15</v>
      </c>
      <c r="R69" s="25" t="s">
        <v>56</v>
      </c>
      <c r="S69" s="25" t="s">
        <v>36</v>
      </c>
      <c r="T69" s="26" t="str">
        <f>VLOOKUP(P69,'[1]Chemistry Table (Oct 2020)'!$B:$HH,93,FALSE)</f>
        <v>0.001</v>
      </c>
      <c r="U69" s="27" t="s">
        <v>57</v>
      </c>
      <c r="W69" s="23" t="s">
        <v>93</v>
      </c>
      <c r="X69" s="29" t="s">
        <v>15</v>
      </c>
      <c r="Y69" s="25" t="s">
        <v>56</v>
      </c>
      <c r="Z69" s="25" t="s">
        <v>36</v>
      </c>
      <c r="AA69" s="26" t="str">
        <f>VLOOKUP(W69,'[1]Chemistry Table (Oct 2020)'!$B:$HH,93,FALSE)</f>
        <v>&lt;0.001</v>
      </c>
      <c r="AB69" s="27" t="s">
        <v>57</v>
      </c>
      <c r="AD69" s="23" t="s">
        <v>94</v>
      </c>
      <c r="AE69" s="29" t="s">
        <v>15</v>
      </c>
      <c r="AF69" s="25" t="s">
        <v>56</v>
      </c>
      <c r="AG69" s="25" t="s">
        <v>36</v>
      </c>
      <c r="AH69" s="26" t="str">
        <f>VLOOKUP(AD69,'[1]Chemistry Table (Oct 2020)'!$B:$HH,93,FALSE)</f>
        <v>0.002</v>
      </c>
      <c r="AI69" s="27" t="s">
        <v>57</v>
      </c>
      <c r="AK69" s="23" t="s">
        <v>95</v>
      </c>
      <c r="AL69" s="29" t="s">
        <v>15</v>
      </c>
      <c r="AM69" s="25" t="s">
        <v>56</v>
      </c>
      <c r="AN69" s="25" t="s">
        <v>36</v>
      </c>
      <c r="AO69" s="26" t="str">
        <f>VLOOKUP(AK69,'[1]Chemistry Table (Oct 2020)'!$B:$HH,93,FALSE)</f>
        <v>0.001</v>
      </c>
      <c r="AP69" s="27" t="s">
        <v>57</v>
      </c>
      <c r="AR69" s="23" t="s">
        <v>96</v>
      </c>
      <c r="AS69" s="29" t="s">
        <v>15</v>
      </c>
      <c r="AT69" s="25" t="s">
        <v>56</v>
      </c>
      <c r="AU69" s="25" t="s">
        <v>36</v>
      </c>
      <c r="AV69" s="26" t="str">
        <f>VLOOKUP(AR69,'[1]Chemistry Table (Oct 2020)'!$B:$HH,93,FALSE)</f>
        <v>&lt;0.001</v>
      </c>
      <c r="AW69" s="27" t="s">
        <v>57</v>
      </c>
      <c r="AY69" s="23" t="s">
        <v>97</v>
      </c>
      <c r="AZ69" s="29" t="s">
        <v>27</v>
      </c>
      <c r="BA69" s="25" t="s">
        <v>56</v>
      </c>
      <c r="BB69" s="25" t="s">
        <v>36</v>
      </c>
      <c r="BC69" s="26" t="str">
        <f>VLOOKUP(AY69,'[1]Chemistry Table (Oct 2020)'!$B:$HH,92,FALSE)</f>
        <v>0.003</v>
      </c>
      <c r="BD69" s="27" t="s">
        <v>57</v>
      </c>
    </row>
    <row r="70" spans="2:56" ht="18" customHeight="1" x14ac:dyDescent="0.25">
      <c r="B70" s="23" t="s">
        <v>90</v>
      </c>
      <c r="C70" s="24" t="s">
        <v>15</v>
      </c>
      <c r="D70" s="25" t="s">
        <v>58</v>
      </c>
      <c r="E70" s="25" t="s">
        <v>36</v>
      </c>
      <c r="F70" s="26" t="str">
        <f>VLOOKUP(B70,'[1]Chemistry Table (Oct 2020)'!$B:$HH,95,FALSE)</f>
        <v>0.03</v>
      </c>
      <c r="G70" s="32" t="s">
        <v>18</v>
      </c>
      <c r="I70" s="28" t="s">
        <v>91</v>
      </c>
      <c r="J70" s="24" t="s">
        <v>15</v>
      </c>
      <c r="K70" s="25" t="s">
        <v>58</v>
      </c>
      <c r="L70" s="25" t="s">
        <v>36</v>
      </c>
      <c r="M70" s="26" t="str">
        <f>VLOOKUP(I70,'[1]Chemistry Table (Oct 2020)'!$B:$HH,95,FALSE)</f>
        <v>0.04</v>
      </c>
      <c r="N70" s="32" t="s">
        <v>18</v>
      </c>
      <c r="P70" s="23" t="s">
        <v>92</v>
      </c>
      <c r="Q70" s="29" t="s">
        <v>15</v>
      </c>
      <c r="R70" s="25" t="s">
        <v>58</v>
      </c>
      <c r="S70" s="25" t="s">
        <v>36</v>
      </c>
      <c r="T70" s="26" t="str">
        <f>VLOOKUP(P70,'[1]Chemistry Table (Oct 2020)'!$B:$HH,95,FALSE)</f>
        <v>0.03</v>
      </c>
      <c r="U70" s="32" t="s">
        <v>18</v>
      </c>
      <c r="W70" s="23" t="s">
        <v>93</v>
      </c>
      <c r="X70" s="29" t="s">
        <v>15</v>
      </c>
      <c r="Y70" s="25" t="s">
        <v>58</v>
      </c>
      <c r="Z70" s="25" t="s">
        <v>36</v>
      </c>
      <c r="AA70" s="26" t="str">
        <f>VLOOKUP(W70,'[1]Chemistry Table (Oct 2020)'!$B:$HH,95,FALSE)</f>
        <v>0.18</v>
      </c>
      <c r="AB70" s="32" t="s">
        <v>18</v>
      </c>
      <c r="AD70" s="23" t="s">
        <v>94</v>
      </c>
      <c r="AE70" s="29" t="s">
        <v>15</v>
      </c>
      <c r="AF70" s="25" t="s">
        <v>58</v>
      </c>
      <c r="AG70" s="25" t="s">
        <v>36</v>
      </c>
      <c r="AH70" s="26" t="str">
        <f>VLOOKUP(AD70,'[1]Chemistry Table (Oct 2020)'!$B:$HH,95,FALSE)</f>
        <v>0.21</v>
      </c>
      <c r="AI70" s="32" t="s">
        <v>18</v>
      </c>
      <c r="AK70" s="23" t="s">
        <v>95</v>
      </c>
      <c r="AL70" s="29" t="s">
        <v>15</v>
      </c>
      <c r="AM70" s="25" t="s">
        <v>58</v>
      </c>
      <c r="AN70" s="25" t="s">
        <v>36</v>
      </c>
      <c r="AO70" s="26" t="str">
        <f>VLOOKUP(AK70,'[1]Chemistry Table (Oct 2020)'!$B:$HH,95,FALSE)</f>
        <v>0.05</v>
      </c>
      <c r="AP70" s="32" t="s">
        <v>18</v>
      </c>
      <c r="AR70" s="23" t="s">
        <v>96</v>
      </c>
      <c r="AS70" s="29" t="s">
        <v>15</v>
      </c>
      <c r="AT70" s="25" t="s">
        <v>58</v>
      </c>
      <c r="AU70" s="25" t="s">
        <v>36</v>
      </c>
      <c r="AV70" s="26" t="str">
        <f>VLOOKUP(AR70,'[1]Chemistry Table (Oct 2020)'!$B:$HH,95,FALSE)</f>
        <v>0.04</v>
      </c>
      <c r="AW70" s="32" t="s">
        <v>18</v>
      </c>
      <c r="AY70" s="23" t="s">
        <v>97</v>
      </c>
      <c r="AZ70" s="29" t="s">
        <v>27</v>
      </c>
      <c r="BA70" s="25" t="s">
        <v>58</v>
      </c>
      <c r="BB70" s="25" t="s">
        <v>36</v>
      </c>
      <c r="BC70" s="26" t="str">
        <f>VLOOKUP(AY70,'[1]Chemistry Table (Oct 2020)'!$B:$HH,94,FALSE)</f>
        <v>0.17</v>
      </c>
      <c r="BD70" s="32" t="s">
        <v>18</v>
      </c>
    </row>
    <row r="71" spans="2:56" ht="18" customHeight="1" x14ac:dyDescent="0.25">
      <c r="B71" s="23" t="s">
        <v>90</v>
      </c>
      <c r="C71" s="24" t="s">
        <v>15</v>
      </c>
      <c r="D71" s="25" t="s">
        <v>59</v>
      </c>
      <c r="E71" s="25" t="s">
        <v>36</v>
      </c>
      <c r="F71" s="26" t="str">
        <f>VLOOKUP(B71,'[1]Chemistry Table (Oct 2020)'!$B:$HH,97,FALSE)</f>
        <v>&lt;0.0002</v>
      </c>
      <c r="G71" s="31" t="s">
        <v>60</v>
      </c>
      <c r="I71" s="28" t="s">
        <v>91</v>
      </c>
      <c r="J71" s="24" t="s">
        <v>15</v>
      </c>
      <c r="K71" s="25" t="s">
        <v>59</v>
      </c>
      <c r="L71" s="25" t="s">
        <v>36</v>
      </c>
      <c r="M71" s="26" t="str">
        <f>VLOOKUP(I71,'[1]Chemistry Table (Oct 2020)'!$B:$HH,97,FALSE)</f>
        <v>&lt;0.0002</v>
      </c>
      <c r="N71" s="31" t="s">
        <v>60</v>
      </c>
      <c r="P71" s="23" t="s">
        <v>92</v>
      </c>
      <c r="Q71" s="29" t="s">
        <v>15</v>
      </c>
      <c r="R71" s="25" t="s">
        <v>59</v>
      </c>
      <c r="S71" s="25" t="s">
        <v>36</v>
      </c>
      <c r="T71" s="26" t="str">
        <f>VLOOKUP(P71,'[1]Chemistry Table (Oct 2020)'!$B:$HH,97,FALSE)</f>
        <v>&lt;0.0002</v>
      </c>
      <c r="U71" s="31" t="s">
        <v>60</v>
      </c>
      <c r="W71" s="23" t="s">
        <v>93</v>
      </c>
      <c r="X71" s="29" t="s">
        <v>15</v>
      </c>
      <c r="Y71" s="25" t="s">
        <v>59</v>
      </c>
      <c r="Z71" s="25" t="s">
        <v>36</v>
      </c>
      <c r="AA71" s="26" t="str">
        <f>VLOOKUP(W71,'[1]Chemistry Table (Oct 2020)'!$B:$HH,97,FALSE)</f>
        <v>&lt;0.0002</v>
      </c>
      <c r="AB71" s="31" t="s">
        <v>60</v>
      </c>
      <c r="AD71" s="23" t="s">
        <v>94</v>
      </c>
      <c r="AE71" s="29" t="s">
        <v>15</v>
      </c>
      <c r="AF71" s="25" t="s">
        <v>59</v>
      </c>
      <c r="AG71" s="25" t="s">
        <v>36</v>
      </c>
      <c r="AH71" s="26" t="str">
        <f>VLOOKUP(AD71,'[1]Chemistry Table (Oct 2020)'!$B:$HH,97,FALSE)</f>
        <v>&lt;0.0002</v>
      </c>
      <c r="AI71" s="31" t="s">
        <v>60</v>
      </c>
      <c r="AK71" s="23" t="s">
        <v>95</v>
      </c>
      <c r="AL71" s="29" t="s">
        <v>15</v>
      </c>
      <c r="AM71" s="25" t="s">
        <v>59</v>
      </c>
      <c r="AN71" s="25" t="s">
        <v>36</v>
      </c>
      <c r="AO71" s="26" t="str">
        <f>VLOOKUP(AK71,'[1]Chemistry Table (Oct 2020)'!$B:$HH,97,FALSE)</f>
        <v>&lt;0.0002</v>
      </c>
      <c r="AP71" s="31" t="s">
        <v>60</v>
      </c>
      <c r="AR71" s="23" t="s">
        <v>96</v>
      </c>
      <c r="AS71" s="29" t="s">
        <v>15</v>
      </c>
      <c r="AT71" s="25" t="s">
        <v>59</v>
      </c>
      <c r="AU71" s="25" t="s">
        <v>36</v>
      </c>
      <c r="AV71" s="26" t="str">
        <f>VLOOKUP(AR71,'[1]Chemistry Table (Oct 2020)'!$B:$HH,97,FALSE)</f>
        <v>&lt;0.0002</v>
      </c>
      <c r="AW71" s="31" t="s">
        <v>60</v>
      </c>
      <c r="AY71" s="23" t="s">
        <v>97</v>
      </c>
      <c r="AZ71" s="29" t="s">
        <v>27</v>
      </c>
      <c r="BA71" s="25" t="s">
        <v>59</v>
      </c>
      <c r="BB71" s="25" t="s">
        <v>36</v>
      </c>
      <c r="BC71" s="26" t="str">
        <f>VLOOKUP(AY71,'[1]Chemistry Table (Oct 2020)'!$B:$HH,96,FALSE)</f>
        <v>&lt;0.0002</v>
      </c>
      <c r="BD71" s="31" t="s">
        <v>60</v>
      </c>
    </row>
    <row r="72" spans="2:56" ht="18" customHeight="1" x14ac:dyDescent="0.25">
      <c r="B72" s="23" t="s">
        <v>90</v>
      </c>
      <c r="C72" s="24" t="s">
        <v>15</v>
      </c>
      <c r="D72" s="25" t="s">
        <v>61</v>
      </c>
      <c r="E72" s="25" t="s">
        <v>36</v>
      </c>
      <c r="F72" s="26" t="str">
        <f>VLOOKUP(B72,'[1]Chemistry Table (Oct 2020)'!$B:$HH,103,FALSE)</f>
        <v>0.035</v>
      </c>
      <c r="G72" s="32" t="s">
        <v>18</v>
      </c>
      <c r="I72" s="28" t="s">
        <v>91</v>
      </c>
      <c r="J72" s="24" t="s">
        <v>15</v>
      </c>
      <c r="K72" s="25" t="s">
        <v>61</v>
      </c>
      <c r="L72" s="25" t="s">
        <v>36</v>
      </c>
      <c r="M72" s="26" t="str">
        <f>VLOOKUP(I72,'[1]Chemistry Table (Oct 2020)'!$B:$HH,103,FALSE)</f>
        <v>0.013</v>
      </c>
      <c r="N72" s="32" t="s">
        <v>18</v>
      </c>
      <c r="P72" s="23" t="s">
        <v>92</v>
      </c>
      <c r="Q72" s="29" t="s">
        <v>15</v>
      </c>
      <c r="R72" s="25" t="s">
        <v>61</v>
      </c>
      <c r="S72" s="25" t="s">
        <v>36</v>
      </c>
      <c r="T72" s="26" t="str">
        <f>VLOOKUP(P72,'[1]Chemistry Table (Oct 2020)'!$B:$HH,103,FALSE)</f>
        <v>0.034</v>
      </c>
      <c r="U72" s="32" t="s">
        <v>18</v>
      </c>
      <c r="W72" s="23" t="s">
        <v>93</v>
      </c>
      <c r="X72" s="29" t="s">
        <v>15</v>
      </c>
      <c r="Y72" s="25" t="s">
        <v>61</v>
      </c>
      <c r="Z72" s="25" t="s">
        <v>36</v>
      </c>
      <c r="AA72" s="26" t="str">
        <f>VLOOKUP(W72,'[1]Chemistry Table (Oct 2020)'!$B:$HH,103,FALSE)</f>
        <v>0.005</v>
      </c>
      <c r="AB72" s="32" t="s">
        <v>18</v>
      </c>
      <c r="AD72" s="23" t="s">
        <v>94</v>
      </c>
      <c r="AE72" s="29" t="s">
        <v>15</v>
      </c>
      <c r="AF72" s="25" t="s">
        <v>61</v>
      </c>
      <c r="AG72" s="25" t="s">
        <v>36</v>
      </c>
      <c r="AH72" s="26" t="str">
        <f>VLOOKUP(AD72,'[1]Chemistry Table (Oct 2020)'!$B:$HH,103,FALSE)</f>
        <v>0.003</v>
      </c>
      <c r="AI72" s="32" t="s">
        <v>18</v>
      </c>
      <c r="AK72" s="23" t="s">
        <v>95</v>
      </c>
      <c r="AL72" s="29" t="s">
        <v>15</v>
      </c>
      <c r="AM72" s="25" t="s">
        <v>61</v>
      </c>
      <c r="AN72" s="25" t="s">
        <v>36</v>
      </c>
      <c r="AO72" s="26" t="str">
        <f>VLOOKUP(AK72,'[1]Chemistry Table (Oct 2020)'!$B:$HH,103,FALSE)</f>
        <v>0.029</v>
      </c>
      <c r="AP72" s="32" t="s">
        <v>18</v>
      </c>
      <c r="AR72" s="23" t="s">
        <v>96</v>
      </c>
      <c r="AS72" s="29" t="s">
        <v>15</v>
      </c>
      <c r="AT72" s="25" t="s">
        <v>61</v>
      </c>
      <c r="AU72" s="25" t="s">
        <v>36</v>
      </c>
      <c r="AV72" s="26" t="str">
        <f>VLOOKUP(AR72,'[1]Chemistry Table (Oct 2020)'!$B:$HH,103,FALSE)</f>
        <v>0.006</v>
      </c>
      <c r="AW72" s="32" t="s">
        <v>18</v>
      </c>
      <c r="AY72" s="23" t="s">
        <v>97</v>
      </c>
      <c r="AZ72" s="29" t="s">
        <v>27</v>
      </c>
      <c r="BA72" s="25" t="s">
        <v>61</v>
      </c>
      <c r="BB72" s="25" t="s">
        <v>36</v>
      </c>
      <c r="BC72" s="26" t="str">
        <f>VLOOKUP(AY72,'[1]Chemistry Table (Oct 2020)'!$B:$HH,102,FALSE)</f>
        <v>0.018</v>
      </c>
      <c r="BD72" s="32" t="s">
        <v>18</v>
      </c>
    </row>
    <row r="73" spans="2:56" ht="18" customHeight="1" x14ac:dyDescent="0.25">
      <c r="B73" s="23" t="s">
        <v>90</v>
      </c>
      <c r="C73" s="24" t="s">
        <v>15</v>
      </c>
      <c r="D73" s="25" t="s">
        <v>62</v>
      </c>
      <c r="E73" s="25" t="s">
        <v>36</v>
      </c>
      <c r="F73" s="26" t="str">
        <f>VLOOKUP(B73,'[1]Chemistry Table (Oct 2020)'!$B:$HH,105,FALSE)</f>
        <v>&lt;0.001</v>
      </c>
      <c r="G73" s="27" t="s">
        <v>63</v>
      </c>
      <c r="I73" s="28" t="s">
        <v>91</v>
      </c>
      <c r="J73" s="24" t="s">
        <v>15</v>
      </c>
      <c r="K73" s="25" t="s">
        <v>62</v>
      </c>
      <c r="L73" s="25" t="s">
        <v>36</v>
      </c>
      <c r="M73" s="26" t="str">
        <f>VLOOKUP(I73,'[1]Chemistry Table (Oct 2020)'!$B:$HH,105,FALSE)</f>
        <v>&lt;0.001</v>
      </c>
      <c r="N73" s="27" t="s">
        <v>63</v>
      </c>
      <c r="P73" s="23" t="s">
        <v>92</v>
      </c>
      <c r="Q73" s="29" t="s">
        <v>15</v>
      </c>
      <c r="R73" s="25" t="s">
        <v>62</v>
      </c>
      <c r="S73" s="25" t="s">
        <v>36</v>
      </c>
      <c r="T73" s="26" t="str">
        <f>VLOOKUP(P73,'[1]Chemistry Table (Oct 2020)'!$B:$HH,105,FALSE)</f>
        <v>&lt;0.001</v>
      </c>
      <c r="U73" s="27" t="s">
        <v>63</v>
      </c>
      <c r="W73" s="23" t="s">
        <v>93</v>
      </c>
      <c r="X73" s="29" t="s">
        <v>15</v>
      </c>
      <c r="Y73" s="25" t="s">
        <v>62</v>
      </c>
      <c r="Z73" s="25" t="s">
        <v>36</v>
      </c>
      <c r="AA73" s="26" t="str">
        <f>VLOOKUP(W73,'[1]Chemistry Table (Oct 2020)'!$B:$HH,105,FALSE)</f>
        <v>&lt;0.001</v>
      </c>
      <c r="AB73" s="27" t="s">
        <v>63</v>
      </c>
      <c r="AD73" s="23" t="s">
        <v>94</v>
      </c>
      <c r="AE73" s="29" t="s">
        <v>15</v>
      </c>
      <c r="AF73" s="25" t="s">
        <v>62</v>
      </c>
      <c r="AG73" s="25" t="s">
        <v>36</v>
      </c>
      <c r="AH73" s="26" t="str">
        <f>VLOOKUP(AD73,'[1]Chemistry Table (Oct 2020)'!$B:$HH,105,FALSE)</f>
        <v>&lt;0.001</v>
      </c>
      <c r="AI73" s="27" t="s">
        <v>63</v>
      </c>
      <c r="AK73" s="23" t="s">
        <v>95</v>
      </c>
      <c r="AL73" s="29" t="s">
        <v>15</v>
      </c>
      <c r="AM73" s="25" t="s">
        <v>62</v>
      </c>
      <c r="AN73" s="25" t="s">
        <v>36</v>
      </c>
      <c r="AO73" s="26" t="str">
        <f>VLOOKUP(AK73,'[1]Chemistry Table (Oct 2020)'!$B:$HH,105,FALSE)</f>
        <v>&lt;0.001</v>
      </c>
      <c r="AP73" s="27" t="s">
        <v>63</v>
      </c>
      <c r="AR73" s="23" t="s">
        <v>96</v>
      </c>
      <c r="AS73" s="29" t="s">
        <v>15</v>
      </c>
      <c r="AT73" s="25" t="s">
        <v>62</v>
      </c>
      <c r="AU73" s="25" t="s">
        <v>36</v>
      </c>
      <c r="AV73" s="26" t="str">
        <f>VLOOKUP(AR73,'[1]Chemistry Table (Oct 2020)'!$B:$HH,105,FALSE)</f>
        <v>&lt;0.001</v>
      </c>
      <c r="AW73" s="27" t="s">
        <v>63</v>
      </c>
      <c r="AY73" s="23" t="s">
        <v>97</v>
      </c>
      <c r="AZ73" s="29" t="s">
        <v>27</v>
      </c>
      <c r="BA73" s="25" t="s">
        <v>62</v>
      </c>
      <c r="BB73" s="25" t="s">
        <v>36</v>
      </c>
      <c r="BC73" s="30" t="str">
        <f>VLOOKUP(AY73,'[1]Chemistry Table (Oct 2020)'!$B:$HH,104,FALSE)</f>
        <v>0.002</v>
      </c>
      <c r="BD73" s="27" t="s">
        <v>63</v>
      </c>
    </row>
    <row r="74" spans="2:56" ht="18" customHeight="1" x14ac:dyDescent="0.25">
      <c r="B74" s="23" t="s">
        <v>90</v>
      </c>
      <c r="C74" s="24" t="s">
        <v>15</v>
      </c>
      <c r="D74" s="25" t="s">
        <v>64</v>
      </c>
      <c r="E74" s="25" t="s">
        <v>36</v>
      </c>
      <c r="F74" s="26" t="str">
        <f>VLOOKUP(B74,'[1]Chemistry Table (Oct 2020)'!$B:$HH,107,FALSE)</f>
        <v>0.001</v>
      </c>
      <c r="G74" s="33" t="s">
        <v>65</v>
      </c>
      <c r="I74" s="28" t="s">
        <v>91</v>
      </c>
      <c r="J74" s="24" t="s">
        <v>15</v>
      </c>
      <c r="K74" s="25" t="s">
        <v>64</v>
      </c>
      <c r="L74" s="25" t="s">
        <v>36</v>
      </c>
      <c r="M74" s="26" t="str">
        <f>VLOOKUP(I74,'[1]Chemistry Table (Oct 2020)'!$B:$HH,107,FALSE)</f>
        <v>&lt;0.001</v>
      </c>
      <c r="N74" s="33" t="s">
        <v>65</v>
      </c>
      <c r="P74" s="23" t="s">
        <v>92</v>
      </c>
      <c r="Q74" s="29" t="s">
        <v>15</v>
      </c>
      <c r="R74" s="25" t="s">
        <v>64</v>
      </c>
      <c r="S74" s="25" t="s">
        <v>36</v>
      </c>
      <c r="T74" s="26" t="str">
        <f>VLOOKUP(P74,'[1]Chemistry Table (Oct 2020)'!$B:$HH,107,FALSE)</f>
        <v>&lt;0.001</v>
      </c>
      <c r="U74" s="33" t="s">
        <v>65</v>
      </c>
      <c r="W74" s="23" t="s">
        <v>93</v>
      </c>
      <c r="X74" s="29" t="s">
        <v>15</v>
      </c>
      <c r="Y74" s="25" t="s">
        <v>64</v>
      </c>
      <c r="Z74" s="25" t="s">
        <v>36</v>
      </c>
      <c r="AA74" s="26" t="str">
        <f>VLOOKUP(W74,'[1]Chemistry Table (Oct 2020)'!$B:$HH,107,FALSE)</f>
        <v>&lt;0.001</v>
      </c>
      <c r="AB74" s="33" t="s">
        <v>65</v>
      </c>
      <c r="AD74" s="23" t="s">
        <v>94</v>
      </c>
      <c r="AE74" s="29" t="s">
        <v>15</v>
      </c>
      <c r="AF74" s="25" t="s">
        <v>64</v>
      </c>
      <c r="AG74" s="25" t="s">
        <v>36</v>
      </c>
      <c r="AH74" s="26" t="str">
        <f>VLOOKUP(AD74,'[1]Chemistry Table (Oct 2020)'!$B:$HH,107,FALSE)</f>
        <v>&lt;0.001</v>
      </c>
      <c r="AI74" s="33" t="s">
        <v>65</v>
      </c>
      <c r="AK74" s="23" t="s">
        <v>95</v>
      </c>
      <c r="AL74" s="29" t="s">
        <v>15</v>
      </c>
      <c r="AM74" s="25" t="s">
        <v>64</v>
      </c>
      <c r="AN74" s="25" t="s">
        <v>36</v>
      </c>
      <c r="AO74" s="26" t="str">
        <f>VLOOKUP(AK74,'[1]Chemistry Table (Oct 2020)'!$B:$HH,107,FALSE)</f>
        <v>&lt;0.001</v>
      </c>
      <c r="AP74" s="33" t="s">
        <v>65</v>
      </c>
      <c r="AR74" s="23" t="s">
        <v>96</v>
      </c>
      <c r="AS74" s="29" t="s">
        <v>15</v>
      </c>
      <c r="AT74" s="25" t="s">
        <v>64</v>
      </c>
      <c r="AU74" s="25" t="s">
        <v>36</v>
      </c>
      <c r="AV74" s="26" t="str">
        <f>VLOOKUP(AR74,'[1]Chemistry Table (Oct 2020)'!$B:$HH,107,FALSE)</f>
        <v>&lt;0.001</v>
      </c>
      <c r="AW74" s="33" t="s">
        <v>65</v>
      </c>
      <c r="AY74" s="23" t="s">
        <v>97</v>
      </c>
      <c r="AZ74" s="29" t="s">
        <v>27</v>
      </c>
      <c r="BA74" s="25" t="s">
        <v>64</v>
      </c>
      <c r="BB74" s="25" t="s">
        <v>36</v>
      </c>
      <c r="BC74" s="30" t="str">
        <f>VLOOKUP(AY74,'[1]Chemistry Table (Oct 2020)'!$B:$HH,106,FALSE)</f>
        <v>0.002</v>
      </c>
      <c r="BD74" s="33" t="s">
        <v>65</v>
      </c>
    </row>
    <row r="75" spans="2:56" ht="18" customHeight="1" x14ac:dyDescent="0.25">
      <c r="B75" s="23" t="s">
        <v>90</v>
      </c>
      <c r="C75" s="24" t="s">
        <v>15</v>
      </c>
      <c r="D75" s="25" t="s">
        <v>66</v>
      </c>
      <c r="E75" s="25" t="s">
        <v>36</v>
      </c>
      <c r="F75" s="26" t="str">
        <f>VLOOKUP(B75,'[1]Chemistry Table - Fe (Oct ''20)'!B:M,12,FALSE)</f>
        <v>0.18</v>
      </c>
      <c r="G75" s="33" t="s">
        <v>18</v>
      </c>
      <c r="I75" s="28" t="s">
        <v>91</v>
      </c>
      <c r="J75" s="24" t="s">
        <v>15</v>
      </c>
      <c r="K75" s="25" t="s">
        <v>66</v>
      </c>
      <c r="L75" s="25" t="s">
        <v>36</v>
      </c>
      <c r="M75" s="26" t="str">
        <f>VLOOKUP(I75,'[1]Chemistry Table - Fe (Oct ''20)'!B:M,12,FALSE)</f>
        <v>9.2</v>
      </c>
      <c r="N75" s="33" t="s">
        <v>18</v>
      </c>
      <c r="P75" s="23" t="s">
        <v>92</v>
      </c>
      <c r="Q75" s="29" t="s">
        <v>15</v>
      </c>
      <c r="R75" s="25" t="s">
        <v>66</v>
      </c>
      <c r="S75" s="25"/>
      <c r="T75" s="26" t="str">
        <f>VLOOKUP(P75,'[1]Chemistry Table - Fe (Oct ''20)'!B:M,12,FALSE)</f>
        <v>1.6</v>
      </c>
      <c r="U75" s="33" t="s">
        <v>18</v>
      </c>
      <c r="W75" s="23" t="s">
        <v>93</v>
      </c>
      <c r="X75" s="29" t="s">
        <v>15</v>
      </c>
      <c r="Y75" s="25" t="s">
        <v>66</v>
      </c>
      <c r="Z75" s="25"/>
      <c r="AA75" s="26" t="str">
        <f>VLOOKUP(W75,'[1]Chemistry Table - Fe (Oct ''20)'!B:M,12,FALSE)</f>
        <v>0.12</v>
      </c>
      <c r="AB75" s="33" t="s">
        <v>18</v>
      </c>
      <c r="AD75" s="23" t="s">
        <v>94</v>
      </c>
      <c r="AE75" s="29" t="s">
        <v>15</v>
      </c>
      <c r="AF75" s="25" t="s">
        <v>66</v>
      </c>
      <c r="AG75" s="25"/>
      <c r="AH75" s="26" t="str">
        <f>VLOOKUP(AD75,'[1]Chemistry Table - Fe (Oct ''20)'!B:M,12,FALSE)</f>
        <v>19</v>
      </c>
      <c r="AI75" s="33" t="s">
        <v>18</v>
      </c>
      <c r="AK75" s="23" t="s">
        <v>95</v>
      </c>
      <c r="AL75" s="29" t="s">
        <v>15</v>
      </c>
      <c r="AM75" s="25" t="s">
        <v>66</v>
      </c>
      <c r="AN75" s="25" t="s">
        <v>36</v>
      </c>
      <c r="AO75" s="26" t="str">
        <f>VLOOKUP(AK75,'[1]Chemistry Table - Fe (Oct ''20)'!B:M,12,FALSE)</f>
        <v>10</v>
      </c>
      <c r="AP75" s="33" t="s">
        <v>18</v>
      </c>
      <c r="AR75" s="23" t="s">
        <v>96</v>
      </c>
      <c r="AS75" s="29" t="s">
        <v>15</v>
      </c>
      <c r="AT75" s="25" t="s">
        <v>66</v>
      </c>
      <c r="AU75" s="25" t="s">
        <v>36</v>
      </c>
      <c r="AV75" s="26" t="str">
        <f>VLOOKUP(AR75,'[1]Chemistry Table - Fe (Oct ''20)'!B:M,12,FALSE)</f>
        <v>&lt;0.05</v>
      </c>
      <c r="AW75" s="33" t="s">
        <v>18</v>
      </c>
      <c r="AY75" s="23" t="s">
        <v>97</v>
      </c>
      <c r="AZ75" s="29" t="s">
        <v>27</v>
      </c>
      <c r="BA75" s="25" t="s">
        <v>66</v>
      </c>
      <c r="BB75" s="25" t="s">
        <v>36</v>
      </c>
      <c r="BC75" s="26" t="str">
        <f>VLOOKUP(AY75,'[1]Chemistry Table - Fe (Oct ''20)'!B:M,12,FALSE)</f>
        <v>24</v>
      </c>
      <c r="BD75" s="33" t="s">
        <v>18</v>
      </c>
    </row>
    <row r="76" spans="2:56" ht="18" customHeight="1" x14ac:dyDescent="0.25">
      <c r="B76" s="23" t="s">
        <v>90</v>
      </c>
      <c r="C76" s="24" t="s">
        <v>15</v>
      </c>
      <c r="D76" s="25" t="s">
        <v>67</v>
      </c>
      <c r="E76" s="25" t="s">
        <v>36</v>
      </c>
      <c r="F76" s="26" t="str">
        <f>VLOOKUP(B76,'[1]Chemistry Table (Oct 2020)'!$B:$HH,112,FALSE)</f>
        <v>1.1</v>
      </c>
      <c r="G76" s="33" t="s">
        <v>68</v>
      </c>
      <c r="I76" s="28" t="s">
        <v>91</v>
      </c>
      <c r="J76" s="24" t="s">
        <v>15</v>
      </c>
      <c r="K76" s="25" t="s">
        <v>67</v>
      </c>
      <c r="L76" s="25" t="s">
        <v>36</v>
      </c>
      <c r="M76" s="26" t="str">
        <f>VLOOKUP(I76,'[1]Chemistry Table (Oct 2020)'!$B:$HH,112,FALSE)</f>
        <v>0.59</v>
      </c>
      <c r="N76" s="33" t="s">
        <v>68</v>
      </c>
      <c r="P76" s="23" t="s">
        <v>92</v>
      </c>
      <c r="Q76" s="29" t="s">
        <v>15</v>
      </c>
      <c r="R76" s="25" t="s">
        <v>67</v>
      </c>
      <c r="S76" s="25" t="s">
        <v>36</v>
      </c>
      <c r="T76" s="26" t="str">
        <f>VLOOKUP(P76,'[1]Chemistry Table (Oct 2020)'!$B:$HH,112,FALSE)</f>
        <v>1.7</v>
      </c>
      <c r="U76" s="33" t="s">
        <v>68</v>
      </c>
      <c r="W76" s="23" t="s">
        <v>93</v>
      </c>
      <c r="X76" s="29" t="s">
        <v>15</v>
      </c>
      <c r="Y76" s="25" t="s">
        <v>67</v>
      </c>
      <c r="Z76" s="25" t="s">
        <v>36</v>
      </c>
      <c r="AA76" s="26" t="str">
        <f>VLOOKUP(W76,'[1]Chemistry Table (Oct 2020)'!$B:$HH,112,FALSE)</f>
        <v>0.9</v>
      </c>
      <c r="AB76" s="33" t="s">
        <v>68</v>
      </c>
      <c r="AD76" s="23" t="s">
        <v>94</v>
      </c>
      <c r="AE76" s="29" t="s">
        <v>15</v>
      </c>
      <c r="AF76" s="25" t="s">
        <v>67</v>
      </c>
      <c r="AG76" s="25" t="s">
        <v>36</v>
      </c>
      <c r="AH76" s="26" t="str">
        <f>VLOOKUP(AD76,'[1]Chemistry Table (Oct 2020)'!$B:$HH,112,FALSE)</f>
        <v>0.47</v>
      </c>
      <c r="AI76" s="33" t="s">
        <v>68</v>
      </c>
      <c r="AK76" s="23" t="s">
        <v>95</v>
      </c>
      <c r="AL76" s="29" t="s">
        <v>15</v>
      </c>
      <c r="AM76" s="25" t="s">
        <v>67</v>
      </c>
      <c r="AN76" s="25" t="s">
        <v>36</v>
      </c>
      <c r="AO76" s="26" t="str">
        <f>VLOOKUP(AK76,'[1]Chemistry Table (Oct 2020)'!$B:$HH,112,FALSE)</f>
        <v>0.076</v>
      </c>
      <c r="AP76" s="33" t="s">
        <v>68</v>
      </c>
      <c r="AR76" s="23" t="s">
        <v>96</v>
      </c>
      <c r="AS76" s="29" t="s">
        <v>15</v>
      </c>
      <c r="AT76" s="25" t="s">
        <v>67</v>
      </c>
      <c r="AU76" s="25" t="s">
        <v>36</v>
      </c>
      <c r="AV76" s="26" t="str">
        <f>VLOOKUP(AR76,'[1]Chemistry Table (Oct 2020)'!$B:$HH,112,FALSE)</f>
        <v>0.26</v>
      </c>
      <c r="AW76" s="33" t="s">
        <v>68</v>
      </c>
      <c r="AY76" s="23" t="s">
        <v>97</v>
      </c>
      <c r="AZ76" s="29" t="s">
        <v>27</v>
      </c>
      <c r="BA76" s="25" t="s">
        <v>67</v>
      </c>
      <c r="BB76" s="25" t="s">
        <v>36</v>
      </c>
      <c r="BC76" s="30" t="str">
        <f>VLOOKUP(AY76,'[1]Chemistry Table (Oct 2020)'!$B:$HH,111,FALSE)</f>
        <v>3.2</v>
      </c>
      <c r="BD76" s="33" t="s">
        <v>68</v>
      </c>
    </row>
    <row r="77" spans="2:56" x14ac:dyDescent="0.25">
      <c r="B77" s="23" t="s">
        <v>90</v>
      </c>
      <c r="C77" s="24" t="s">
        <v>15</v>
      </c>
      <c r="D77" s="25" t="s">
        <v>69</v>
      </c>
      <c r="E77" s="25" t="s">
        <v>36</v>
      </c>
      <c r="F77" s="26" t="str">
        <f>VLOOKUP(B77,'[1]Chemistry Table (Oct 2020)'!$B:$HH,109,FALSE)</f>
        <v>&lt;0.001</v>
      </c>
      <c r="G77" s="33" t="s">
        <v>70</v>
      </c>
      <c r="I77" s="28" t="s">
        <v>91</v>
      </c>
      <c r="J77" s="24" t="s">
        <v>15</v>
      </c>
      <c r="K77" s="25" t="s">
        <v>69</v>
      </c>
      <c r="L77" s="25" t="s">
        <v>36</v>
      </c>
      <c r="M77" s="26" t="str">
        <f>VLOOKUP(I77,'[1]Chemistry Table (Oct 2020)'!$B:$HH,109,FALSE)</f>
        <v>&lt;0.001</v>
      </c>
      <c r="N77" s="33" t="s">
        <v>70</v>
      </c>
      <c r="P77" s="23" t="s">
        <v>92</v>
      </c>
      <c r="Q77" s="29" t="s">
        <v>15</v>
      </c>
      <c r="R77" s="25" t="s">
        <v>69</v>
      </c>
      <c r="S77" s="25" t="s">
        <v>36</v>
      </c>
      <c r="T77" s="26" t="str">
        <f>VLOOKUP(P77,'[1]Chemistry Table (Oct 2020)'!$B:$HH,109,FALSE)</f>
        <v>&lt;0.001</v>
      </c>
      <c r="U77" s="33" t="s">
        <v>70</v>
      </c>
      <c r="W77" s="23" t="s">
        <v>93</v>
      </c>
      <c r="X77" s="29" t="s">
        <v>15</v>
      </c>
      <c r="Y77" s="25" t="s">
        <v>69</v>
      </c>
      <c r="Z77" s="25" t="s">
        <v>36</v>
      </c>
      <c r="AA77" s="26" t="str">
        <f>VLOOKUP(W77,'[1]Chemistry Table (Oct 2020)'!$B:$HH,109,FALSE)</f>
        <v>&lt;0.001</v>
      </c>
      <c r="AB77" s="33" t="s">
        <v>70</v>
      </c>
      <c r="AD77" s="23" t="s">
        <v>94</v>
      </c>
      <c r="AE77" s="29" t="s">
        <v>15</v>
      </c>
      <c r="AF77" s="25" t="s">
        <v>69</v>
      </c>
      <c r="AG77" s="25" t="s">
        <v>36</v>
      </c>
      <c r="AH77" s="26" t="str">
        <f>VLOOKUP(AD77,'[1]Chemistry Table (Oct 2020)'!$B:$HH,109,FALSE)</f>
        <v>&lt;0.001</v>
      </c>
      <c r="AI77" s="33" t="s">
        <v>70</v>
      </c>
      <c r="AK77" s="23" t="s">
        <v>95</v>
      </c>
      <c r="AL77" s="29" t="s">
        <v>15</v>
      </c>
      <c r="AM77" s="25" t="s">
        <v>69</v>
      </c>
      <c r="AN77" s="25" t="s">
        <v>36</v>
      </c>
      <c r="AO77" s="26" t="str">
        <f>VLOOKUP(AK77,'[1]Chemistry Table (Oct 2020)'!$B:$HH,109,FALSE)</f>
        <v>0.003</v>
      </c>
      <c r="AP77" s="33" t="s">
        <v>70</v>
      </c>
      <c r="AR77" s="23" t="s">
        <v>96</v>
      </c>
      <c r="AS77" s="29" t="s">
        <v>15</v>
      </c>
      <c r="AT77" s="25" t="s">
        <v>69</v>
      </c>
      <c r="AU77" s="25" t="s">
        <v>36</v>
      </c>
      <c r="AV77" s="26" t="str">
        <f>VLOOKUP(AR77,'[1]Chemistry Table (Oct 2020)'!$B:$HH,109,FALSE)</f>
        <v>&lt;0.001</v>
      </c>
      <c r="AW77" s="33" t="s">
        <v>70</v>
      </c>
      <c r="AY77" s="23" t="s">
        <v>97</v>
      </c>
      <c r="AZ77" s="29" t="s">
        <v>27</v>
      </c>
      <c r="BA77" s="25" t="s">
        <v>69</v>
      </c>
      <c r="BB77" s="25" t="s">
        <v>36</v>
      </c>
      <c r="BC77" s="26" t="str">
        <f>VLOOKUP(AY77,'[1]Chemistry Table (Oct 2020)'!$B:$HH,108,FALSE)</f>
        <v>&lt;0.001</v>
      </c>
      <c r="BD77" s="33" t="s">
        <v>70</v>
      </c>
    </row>
    <row r="78" spans="2:56" x14ac:dyDescent="0.25">
      <c r="B78" s="23" t="s">
        <v>90</v>
      </c>
      <c r="C78" s="24" t="s">
        <v>15</v>
      </c>
      <c r="D78" s="25" t="s">
        <v>71</v>
      </c>
      <c r="E78" s="25" t="s">
        <v>36</v>
      </c>
      <c r="F78" s="30" t="str">
        <f>VLOOKUP(B78,'[1]Chemistry Table (Oct 2020)'!$B:$HH,118,FALSE)</f>
        <v>0.06</v>
      </c>
      <c r="G78" s="33" t="s">
        <v>72</v>
      </c>
      <c r="I78" s="28" t="s">
        <v>91</v>
      </c>
      <c r="J78" s="24" t="s">
        <v>15</v>
      </c>
      <c r="K78" s="25" t="s">
        <v>71</v>
      </c>
      <c r="L78" s="25" t="s">
        <v>36</v>
      </c>
      <c r="M78" s="30" t="str">
        <f>VLOOKUP(I78,'[1]Chemistry Table (Oct 2020)'!$B:$HH,118,FALSE)</f>
        <v>0.02</v>
      </c>
      <c r="N78" s="33" t="s">
        <v>72</v>
      </c>
      <c r="P78" s="23" t="s">
        <v>92</v>
      </c>
      <c r="Q78" s="29" t="s">
        <v>15</v>
      </c>
      <c r="R78" s="25" t="s">
        <v>71</v>
      </c>
      <c r="S78" s="25" t="s">
        <v>36</v>
      </c>
      <c r="T78" s="30" t="str">
        <f>VLOOKUP(P78,'[1]Chemistry Table (Oct 2020)'!$B:$HH,118,FALSE)</f>
        <v>0.74</v>
      </c>
      <c r="U78" s="33" t="s">
        <v>72</v>
      </c>
      <c r="W78" s="23" t="s">
        <v>93</v>
      </c>
      <c r="X78" s="29" t="s">
        <v>15</v>
      </c>
      <c r="Y78" s="25" t="s">
        <v>71</v>
      </c>
      <c r="Z78" s="25" t="s">
        <v>36</v>
      </c>
      <c r="AA78" s="30" t="str">
        <f>VLOOKUP(W78,'[1]Chemistry Table (Oct 2020)'!$B:$HH,118,FALSE)</f>
        <v>0.018</v>
      </c>
      <c r="AB78" s="33" t="s">
        <v>72</v>
      </c>
      <c r="AD78" s="23" t="s">
        <v>94</v>
      </c>
      <c r="AE78" s="29" t="s">
        <v>15</v>
      </c>
      <c r="AF78" s="25" t="s">
        <v>71</v>
      </c>
      <c r="AG78" s="25" t="s">
        <v>36</v>
      </c>
      <c r="AH78" s="30" t="str">
        <f>VLOOKUP(AD78,'[1]Chemistry Table (Oct 2020)'!$B:$HH,118,FALSE)</f>
        <v>0.011</v>
      </c>
      <c r="AI78" s="33" t="s">
        <v>72</v>
      </c>
      <c r="AK78" s="23" t="s">
        <v>95</v>
      </c>
      <c r="AL78" s="29" t="s">
        <v>15</v>
      </c>
      <c r="AM78" s="25" t="s">
        <v>71</v>
      </c>
      <c r="AN78" s="25" t="s">
        <v>36</v>
      </c>
      <c r="AO78" s="30" t="str">
        <f>VLOOKUP(AK78,'[1]Chemistry Table (Oct 2020)'!$B:$HH,118,FALSE)</f>
        <v>0.059</v>
      </c>
      <c r="AP78" s="33" t="s">
        <v>72</v>
      </c>
      <c r="AR78" s="23" t="s">
        <v>96</v>
      </c>
      <c r="AS78" s="29" t="s">
        <v>15</v>
      </c>
      <c r="AT78" s="25" t="s">
        <v>71</v>
      </c>
      <c r="AU78" s="25" t="s">
        <v>36</v>
      </c>
      <c r="AV78" s="30" t="str">
        <f>VLOOKUP(AR78,'[1]Chemistry Table (Oct 2020)'!$B:$HH,118,FALSE)</f>
        <v>0.013</v>
      </c>
      <c r="AW78" s="33" t="s">
        <v>72</v>
      </c>
      <c r="AY78" s="23" t="s">
        <v>97</v>
      </c>
      <c r="AZ78" s="29" t="s">
        <v>27</v>
      </c>
      <c r="BA78" s="25" t="s">
        <v>71</v>
      </c>
      <c r="BB78" s="25" t="s">
        <v>36</v>
      </c>
      <c r="BC78" s="30" t="str">
        <f>VLOOKUP(AY78,'[1]Chemistry Table (Oct 2020)'!$B:$HH,117,FALSE)</f>
        <v>0.024</v>
      </c>
      <c r="BD78" s="33" t="s">
        <v>72</v>
      </c>
    </row>
    <row r="79" spans="2:56" x14ac:dyDescent="0.25">
      <c r="B79" s="23" t="s">
        <v>90</v>
      </c>
      <c r="C79" s="24" t="s">
        <v>15</v>
      </c>
      <c r="D79" s="25" t="s">
        <v>73</v>
      </c>
      <c r="E79" s="25" t="s">
        <v>36</v>
      </c>
      <c r="F79" s="26" t="str">
        <f>VLOOKUP(B79,'[1]Chemistry Table (Oct 2020)'!$B:$HH,114,FALSE)</f>
        <v>&lt;0.0001</v>
      </c>
      <c r="G79" s="27" t="s">
        <v>74</v>
      </c>
      <c r="I79" s="28" t="s">
        <v>91</v>
      </c>
      <c r="J79" s="24" t="s">
        <v>15</v>
      </c>
      <c r="K79" s="25" t="s">
        <v>73</v>
      </c>
      <c r="L79" s="25" t="s">
        <v>36</v>
      </c>
      <c r="M79" s="26" t="str">
        <f>VLOOKUP(I79,'[1]Chemistry Table (Oct 2020)'!$B:$HH,114,FALSE)</f>
        <v>&lt;0.0001</v>
      </c>
      <c r="N79" s="27" t="s">
        <v>74</v>
      </c>
      <c r="P79" s="23" t="s">
        <v>92</v>
      </c>
      <c r="Q79" s="29" t="s">
        <v>15</v>
      </c>
      <c r="R79" s="25" t="s">
        <v>73</v>
      </c>
      <c r="S79" s="25" t="s">
        <v>36</v>
      </c>
      <c r="T79" s="26" t="str">
        <f>VLOOKUP(P79,'[1]Chemistry Table (Oct 2020)'!$B:$HH,114,FALSE)</f>
        <v>&lt;0.0001</v>
      </c>
      <c r="U79" s="27" t="s">
        <v>74</v>
      </c>
      <c r="W79" s="23" t="s">
        <v>93</v>
      </c>
      <c r="X79" s="29" t="s">
        <v>15</v>
      </c>
      <c r="Y79" s="25" t="s">
        <v>73</v>
      </c>
      <c r="Z79" s="25" t="s">
        <v>36</v>
      </c>
      <c r="AA79" s="26" t="str">
        <f>VLOOKUP(W79,'[1]Chemistry Table (Oct 2020)'!$B:$HH,114,FALSE)</f>
        <v>&lt;0.0001</v>
      </c>
      <c r="AB79" s="27" t="s">
        <v>74</v>
      </c>
      <c r="AD79" s="23" t="s">
        <v>94</v>
      </c>
      <c r="AE79" s="29" t="s">
        <v>15</v>
      </c>
      <c r="AF79" s="25" t="s">
        <v>73</v>
      </c>
      <c r="AG79" s="25" t="s">
        <v>36</v>
      </c>
      <c r="AH79" s="26" t="str">
        <f>VLOOKUP(AD79,'[1]Chemistry Table (Oct 2020)'!$B:$HH,114,FALSE)</f>
        <v>&lt;0.0001</v>
      </c>
      <c r="AI79" s="27" t="s">
        <v>74</v>
      </c>
      <c r="AK79" s="23" t="s">
        <v>95</v>
      </c>
      <c r="AL79" s="29" t="s">
        <v>15</v>
      </c>
      <c r="AM79" s="25" t="s">
        <v>73</v>
      </c>
      <c r="AN79" s="25" t="s">
        <v>36</v>
      </c>
      <c r="AO79" s="26" t="str">
        <f>VLOOKUP(AK79,'[1]Chemistry Table (Oct 2020)'!$B:$HH,114,FALSE)</f>
        <v>&lt;0.0001</v>
      </c>
      <c r="AP79" s="27" t="s">
        <v>74</v>
      </c>
      <c r="AR79" s="23" t="s">
        <v>96</v>
      </c>
      <c r="AS79" s="29" t="s">
        <v>15</v>
      </c>
      <c r="AT79" s="25" t="s">
        <v>73</v>
      </c>
      <c r="AU79" s="25" t="s">
        <v>36</v>
      </c>
      <c r="AV79" s="26" t="str">
        <f>VLOOKUP(AR79,'[1]Chemistry Table (Oct 2020)'!$B:$HH,114,FALSE)</f>
        <v>&lt;0.0001</v>
      </c>
      <c r="AW79" s="27" t="s">
        <v>74</v>
      </c>
      <c r="AY79" s="23" t="s">
        <v>97</v>
      </c>
      <c r="AZ79" s="29" t="s">
        <v>27</v>
      </c>
      <c r="BA79" s="25" t="s">
        <v>73</v>
      </c>
      <c r="BB79" s="25" t="s">
        <v>36</v>
      </c>
      <c r="BC79" s="26" t="str">
        <f>VLOOKUP(AY79,'[1]Chemistry Table (Oct 2020)'!$B:$HH,113,FALSE)</f>
        <v>&lt;0.0001</v>
      </c>
      <c r="BD79" s="27" t="s">
        <v>74</v>
      </c>
    </row>
    <row r="80" spans="2:56" x14ac:dyDescent="0.25">
      <c r="B80" s="23" t="s">
        <v>90</v>
      </c>
      <c r="C80" s="24" t="s">
        <v>15</v>
      </c>
      <c r="D80" s="25" t="s">
        <v>75</v>
      </c>
      <c r="E80" s="25" t="s">
        <v>36</v>
      </c>
      <c r="F80" s="26" t="str">
        <f>VLOOKUP(B80,'[1]Chemistry Table (Oct 2020)'!$B:$HH,99,FALSE)</f>
        <v>&lt;0.005</v>
      </c>
      <c r="G80" s="34" t="s">
        <v>76</v>
      </c>
      <c r="I80" s="28" t="s">
        <v>91</v>
      </c>
      <c r="J80" s="24" t="s">
        <v>15</v>
      </c>
      <c r="K80" s="25" t="s">
        <v>75</v>
      </c>
      <c r="L80" s="25" t="s">
        <v>36</v>
      </c>
      <c r="M80" s="26" t="str">
        <f>VLOOKUP(I80,'[1]Chemistry Table (Oct 2020)'!$B:$HH,99,FALSE)</f>
        <v>&lt;0.005</v>
      </c>
      <c r="N80" s="34" t="s">
        <v>76</v>
      </c>
      <c r="P80" s="23" t="s">
        <v>92</v>
      </c>
      <c r="Q80" s="29" t="s">
        <v>15</v>
      </c>
      <c r="R80" s="25" t="s">
        <v>75</v>
      </c>
      <c r="S80" s="25" t="s">
        <v>36</v>
      </c>
      <c r="T80" s="26" t="str">
        <f>VLOOKUP(P80,'[1]Chemistry Table (Oct 2020)'!$B:$HH,99,FALSE)</f>
        <v>&lt;0.005</v>
      </c>
      <c r="U80" s="34" t="s">
        <v>76</v>
      </c>
      <c r="W80" s="23" t="s">
        <v>93</v>
      </c>
      <c r="X80" s="29" t="s">
        <v>15</v>
      </c>
      <c r="Y80" s="25" t="s">
        <v>75</v>
      </c>
      <c r="Z80" s="25" t="s">
        <v>36</v>
      </c>
      <c r="AA80" s="26" t="str">
        <f>VLOOKUP(W80,'[1]Chemistry Table (Oct 2020)'!$B:$HH,99,FALSE)</f>
        <v>&lt;0.005</v>
      </c>
      <c r="AB80" s="34" t="s">
        <v>76</v>
      </c>
      <c r="AD80" s="23" t="s">
        <v>94</v>
      </c>
      <c r="AE80" s="29" t="s">
        <v>15</v>
      </c>
      <c r="AF80" s="25" t="s">
        <v>75</v>
      </c>
      <c r="AG80" s="25" t="s">
        <v>36</v>
      </c>
      <c r="AH80" s="26" t="str">
        <f>VLOOKUP(AD80,'[1]Chemistry Table (Oct 2020)'!$B:$HH,99,FALSE)</f>
        <v>&lt;0.005</v>
      </c>
      <c r="AI80" s="34" t="s">
        <v>76</v>
      </c>
      <c r="AK80" s="23" t="s">
        <v>95</v>
      </c>
      <c r="AL80" s="29" t="s">
        <v>15</v>
      </c>
      <c r="AM80" s="25" t="s">
        <v>75</v>
      </c>
      <c r="AN80" s="25" t="s">
        <v>36</v>
      </c>
      <c r="AO80" s="26" t="str">
        <f>VLOOKUP(AK80,'[1]Chemistry Table (Oct 2020)'!$B:$HH,99,FALSE)</f>
        <v>&lt;0.005</v>
      </c>
      <c r="AP80" s="34" t="s">
        <v>76</v>
      </c>
      <c r="AR80" s="23" t="s">
        <v>96</v>
      </c>
      <c r="AS80" s="29" t="s">
        <v>15</v>
      </c>
      <c r="AT80" s="25" t="s">
        <v>75</v>
      </c>
      <c r="AU80" s="25" t="s">
        <v>36</v>
      </c>
      <c r="AV80" s="26" t="str">
        <f>VLOOKUP(AR80,'[1]Chemistry Table (Oct 2020)'!$B:$HH,100,FALSE)</f>
        <v>&lt;0.005</v>
      </c>
      <c r="AW80" s="34" t="s">
        <v>76</v>
      </c>
      <c r="AY80" s="23" t="s">
        <v>97</v>
      </c>
      <c r="AZ80" s="29" t="s">
        <v>27</v>
      </c>
      <c r="BA80" s="25" t="s">
        <v>75</v>
      </c>
      <c r="BB80" s="25" t="s">
        <v>36</v>
      </c>
      <c r="BC80" s="26" t="str">
        <f>VLOOKUP(AY80,'[1]Chemistry Table (Oct 2020)'!$B:$HH,99,FALSE)</f>
        <v>&lt;0.005</v>
      </c>
      <c r="BD80" s="34" t="s">
        <v>76</v>
      </c>
    </row>
    <row r="81" spans="2:56" x14ac:dyDescent="0.25">
      <c r="B81" s="23" t="s">
        <v>90</v>
      </c>
      <c r="C81" s="24" t="s">
        <v>15</v>
      </c>
      <c r="D81" s="25" t="s">
        <v>77</v>
      </c>
      <c r="E81" s="25" t="s">
        <v>78</v>
      </c>
      <c r="F81" s="26" t="s">
        <v>80</v>
      </c>
      <c r="G81" s="27" t="s">
        <v>79</v>
      </c>
      <c r="I81" s="28" t="s">
        <v>91</v>
      </c>
      <c r="J81" s="24" t="s">
        <v>15</v>
      </c>
      <c r="K81" s="25" t="s">
        <v>77</v>
      </c>
      <c r="L81" s="25" t="s">
        <v>78</v>
      </c>
      <c r="M81" s="26" t="s">
        <v>80</v>
      </c>
      <c r="N81" s="27" t="s">
        <v>79</v>
      </c>
      <c r="P81" s="23" t="s">
        <v>92</v>
      </c>
      <c r="Q81" s="29" t="s">
        <v>15</v>
      </c>
      <c r="R81" s="25" t="s">
        <v>77</v>
      </c>
      <c r="S81" s="25" t="s">
        <v>78</v>
      </c>
      <c r="T81" s="26" t="s">
        <v>80</v>
      </c>
      <c r="U81" s="27" t="s">
        <v>79</v>
      </c>
      <c r="W81" s="23" t="s">
        <v>93</v>
      </c>
      <c r="X81" s="29" t="s">
        <v>15</v>
      </c>
      <c r="Y81" s="25" t="s">
        <v>77</v>
      </c>
      <c r="Z81" s="25" t="s">
        <v>78</v>
      </c>
      <c r="AA81" s="26" t="s">
        <v>80</v>
      </c>
      <c r="AB81" s="27" t="s">
        <v>79</v>
      </c>
      <c r="AD81" s="23" t="s">
        <v>94</v>
      </c>
      <c r="AE81" s="29" t="s">
        <v>15</v>
      </c>
      <c r="AF81" s="25" t="s">
        <v>77</v>
      </c>
      <c r="AG81" s="25" t="s">
        <v>78</v>
      </c>
      <c r="AH81" s="26" t="s">
        <v>80</v>
      </c>
      <c r="AI81" s="27" t="s">
        <v>79</v>
      </c>
      <c r="AK81" s="23" t="s">
        <v>95</v>
      </c>
      <c r="AL81" s="29" t="s">
        <v>15</v>
      </c>
      <c r="AM81" s="25" t="s">
        <v>77</v>
      </c>
      <c r="AN81" s="25" t="s">
        <v>78</v>
      </c>
      <c r="AO81" s="26" t="s">
        <v>80</v>
      </c>
      <c r="AP81" s="27" t="s">
        <v>79</v>
      </c>
      <c r="AR81" s="23" t="s">
        <v>96</v>
      </c>
      <c r="AS81" s="29" t="s">
        <v>15</v>
      </c>
      <c r="AT81" s="25" t="s">
        <v>77</v>
      </c>
      <c r="AU81" s="25" t="s">
        <v>78</v>
      </c>
      <c r="AV81" s="26" t="s">
        <v>80</v>
      </c>
      <c r="AW81" s="27" t="s">
        <v>79</v>
      </c>
      <c r="AY81" s="23" t="s">
        <v>97</v>
      </c>
      <c r="AZ81" s="29" t="s">
        <v>27</v>
      </c>
      <c r="BA81" s="25" t="s">
        <v>77</v>
      </c>
      <c r="BB81" s="25" t="s">
        <v>78</v>
      </c>
      <c r="BC81" s="26" t="s">
        <v>80</v>
      </c>
      <c r="BD81" s="27" t="s">
        <v>79</v>
      </c>
    </row>
    <row r="82" spans="2:56" x14ac:dyDescent="0.25">
      <c r="B82" s="23" t="s">
        <v>90</v>
      </c>
      <c r="C82" s="24" t="s">
        <v>15</v>
      </c>
      <c r="D82" s="25" t="s">
        <v>81</v>
      </c>
      <c r="E82" s="25" t="s">
        <v>78</v>
      </c>
      <c r="F82" s="26" t="s">
        <v>80</v>
      </c>
      <c r="G82" s="27" t="s">
        <v>79</v>
      </c>
      <c r="I82" s="28" t="s">
        <v>91</v>
      </c>
      <c r="J82" s="24" t="s">
        <v>15</v>
      </c>
      <c r="K82" s="25" t="s">
        <v>81</v>
      </c>
      <c r="L82" s="25" t="s">
        <v>78</v>
      </c>
      <c r="M82" s="26" t="s">
        <v>80</v>
      </c>
      <c r="N82" s="27" t="s">
        <v>79</v>
      </c>
      <c r="P82" s="23" t="s">
        <v>92</v>
      </c>
      <c r="Q82" s="29" t="s">
        <v>15</v>
      </c>
      <c r="R82" s="25" t="s">
        <v>81</v>
      </c>
      <c r="S82" s="25" t="s">
        <v>78</v>
      </c>
      <c r="T82" s="26" t="s">
        <v>80</v>
      </c>
      <c r="U82" s="27" t="s">
        <v>79</v>
      </c>
      <c r="W82" s="23" t="s">
        <v>93</v>
      </c>
      <c r="X82" s="29" t="s">
        <v>15</v>
      </c>
      <c r="Y82" s="25" t="s">
        <v>81</v>
      </c>
      <c r="Z82" s="25" t="s">
        <v>78</v>
      </c>
      <c r="AA82" s="26" t="s">
        <v>80</v>
      </c>
      <c r="AB82" s="27" t="s">
        <v>79</v>
      </c>
      <c r="AD82" s="23" t="s">
        <v>94</v>
      </c>
      <c r="AE82" s="29" t="s">
        <v>15</v>
      </c>
      <c r="AF82" s="25" t="s">
        <v>81</v>
      </c>
      <c r="AG82" s="25" t="s">
        <v>78</v>
      </c>
      <c r="AH82" s="26" t="s">
        <v>80</v>
      </c>
      <c r="AI82" s="27" t="s">
        <v>79</v>
      </c>
      <c r="AK82" s="23" t="s">
        <v>95</v>
      </c>
      <c r="AL82" s="29" t="s">
        <v>15</v>
      </c>
      <c r="AM82" s="25" t="s">
        <v>81</v>
      </c>
      <c r="AN82" s="25" t="s">
        <v>78</v>
      </c>
      <c r="AO82" s="26" t="s">
        <v>80</v>
      </c>
      <c r="AP82" s="27" t="s">
        <v>79</v>
      </c>
      <c r="AR82" s="23" t="s">
        <v>96</v>
      </c>
      <c r="AS82" s="29" t="s">
        <v>15</v>
      </c>
      <c r="AT82" s="25" t="s">
        <v>81</v>
      </c>
      <c r="AU82" s="25" t="s">
        <v>78</v>
      </c>
      <c r="AV82" s="26" t="s">
        <v>80</v>
      </c>
      <c r="AW82" s="27" t="s">
        <v>79</v>
      </c>
      <c r="AY82" s="23" t="s">
        <v>97</v>
      </c>
      <c r="AZ82" s="29" t="s">
        <v>27</v>
      </c>
      <c r="BA82" s="25" t="s">
        <v>81</v>
      </c>
      <c r="BB82" s="25" t="s">
        <v>78</v>
      </c>
      <c r="BC82" s="26" t="s">
        <v>80</v>
      </c>
      <c r="BD82" s="27" t="s">
        <v>79</v>
      </c>
    </row>
    <row r="83" spans="2:56" x14ac:dyDescent="0.25">
      <c r="B83" s="23" t="s">
        <v>90</v>
      </c>
      <c r="C83" s="24" t="s">
        <v>15</v>
      </c>
      <c r="D83" s="25" t="s">
        <v>82</v>
      </c>
      <c r="E83" s="25" t="s">
        <v>78</v>
      </c>
      <c r="F83" s="26" t="s">
        <v>80</v>
      </c>
      <c r="G83" s="27" t="s">
        <v>79</v>
      </c>
      <c r="I83" s="28" t="s">
        <v>91</v>
      </c>
      <c r="J83" s="24" t="s">
        <v>15</v>
      </c>
      <c r="K83" s="25" t="s">
        <v>82</v>
      </c>
      <c r="L83" s="25" t="s">
        <v>78</v>
      </c>
      <c r="M83" s="26" t="s">
        <v>80</v>
      </c>
      <c r="N83" s="27" t="s">
        <v>79</v>
      </c>
      <c r="P83" s="23" t="s">
        <v>92</v>
      </c>
      <c r="Q83" s="29" t="s">
        <v>15</v>
      </c>
      <c r="R83" s="25" t="s">
        <v>82</v>
      </c>
      <c r="S83" s="25" t="s">
        <v>78</v>
      </c>
      <c r="T83" s="26" t="s">
        <v>80</v>
      </c>
      <c r="U83" s="27" t="s">
        <v>79</v>
      </c>
      <c r="W83" s="23" t="s">
        <v>93</v>
      </c>
      <c r="X83" s="29" t="s">
        <v>15</v>
      </c>
      <c r="Y83" s="25" t="s">
        <v>82</v>
      </c>
      <c r="Z83" s="25" t="s">
        <v>78</v>
      </c>
      <c r="AA83" s="26" t="s">
        <v>80</v>
      </c>
      <c r="AB83" s="27" t="s">
        <v>79</v>
      </c>
      <c r="AD83" s="23" t="s">
        <v>94</v>
      </c>
      <c r="AE83" s="29" t="s">
        <v>15</v>
      </c>
      <c r="AF83" s="25" t="s">
        <v>82</v>
      </c>
      <c r="AG83" s="25" t="s">
        <v>78</v>
      </c>
      <c r="AH83" s="26" t="s">
        <v>80</v>
      </c>
      <c r="AI83" s="27" t="s">
        <v>79</v>
      </c>
      <c r="AK83" s="23" t="s">
        <v>95</v>
      </c>
      <c r="AL83" s="29" t="s">
        <v>15</v>
      </c>
      <c r="AM83" s="25" t="s">
        <v>82</v>
      </c>
      <c r="AN83" s="25" t="s">
        <v>78</v>
      </c>
      <c r="AO83" s="26" t="s">
        <v>80</v>
      </c>
      <c r="AP83" s="27" t="s">
        <v>79</v>
      </c>
      <c r="AR83" s="23" t="s">
        <v>96</v>
      </c>
      <c r="AS83" s="29" t="s">
        <v>15</v>
      </c>
      <c r="AT83" s="25" t="s">
        <v>82</v>
      </c>
      <c r="AU83" s="25" t="s">
        <v>78</v>
      </c>
      <c r="AV83" s="26" t="s">
        <v>80</v>
      </c>
      <c r="AW83" s="27" t="s">
        <v>79</v>
      </c>
      <c r="AY83" s="23" t="s">
        <v>97</v>
      </c>
      <c r="AZ83" s="29" t="s">
        <v>27</v>
      </c>
      <c r="BA83" s="25" t="s">
        <v>82</v>
      </c>
      <c r="BB83" s="25" t="s">
        <v>78</v>
      </c>
      <c r="BC83" s="26" t="s">
        <v>80</v>
      </c>
      <c r="BD83" s="27" t="s">
        <v>79</v>
      </c>
    </row>
    <row r="84" spans="2:56" x14ac:dyDescent="0.25">
      <c r="B84" s="23" t="s">
        <v>90</v>
      </c>
      <c r="C84" s="24" t="s">
        <v>15</v>
      </c>
      <c r="D84" s="25" t="s">
        <v>83</v>
      </c>
      <c r="E84" s="25" t="s">
        <v>78</v>
      </c>
      <c r="F84" s="26" t="s">
        <v>80</v>
      </c>
      <c r="G84" s="27" t="s">
        <v>79</v>
      </c>
      <c r="I84" s="28" t="s">
        <v>91</v>
      </c>
      <c r="J84" s="24" t="s">
        <v>15</v>
      </c>
      <c r="K84" s="25" t="s">
        <v>83</v>
      </c>
      <c r="L84" s="25" t="s">
        <v>78</v>
      </c>
      <c r="M84" s="26" t="s">
        <v>80</v>
      </c>
      <c r="N84" s="27" t="s">
        <v>79</v>
      </c>
      <c r="P84" s="23" t="s">
        <v>92</v>
      </c>
      <c r="Q84" s="29" t="s">
        <v>15</v>
      </c>
      <c r="R84" s="25" t="s">
        <v>83</v>
      </c>
      <c r="S84" s="25" t="s">
        <v>78</v>
      </c>
      <c r="T84" s="26" t="s">
        <v>80</v>
      </c>
      <c r="U84" s="27" t="s">
        <v>79</v>
      </c>
      <c r="W84" s="23" t="s">
        <v>93</v>
      </c>
      <c r="X84" s="29" t="s">
        <v>15</v>
      </c>
      <c r="Y84" s="25" t="s">
        <v>83</v>
      </c>
      <c r="Z84" s="25" t="s">
        <v>78</v>
      </c>
      <c r="AA84" s="26" t="s">
        <v>80</v>
      </c>
      <c r="AB84" s="27" t="s">
        <v>79</v>
      </c>
      <c r="AD84" s="23" t="s">
        <v>94</v>
      </c>
      <c r="AE84" s="29" t="s">
        <v>15</v>
      </c>
      <c r="AF84" s="25" t="s">
        <v>83</v>
      </c>
      <c r="AG84" s="25" t="s">
        <v>78</v>
      </c>
      <c r="AH84" s="26" t="s">
        <v>80</v>
      </c>
      <c r="AI84" s="27" t="s">
        <v>79</v>
      </c>
      <c r="AK84" s="23" t="s">
        <v>95</v>
      </c>
      <c r="AL84" s="29" t="s">
        <v>15</v>
      </c>
      <c r="AM84" s="25" t="s">
        <v>83</v>
      </c>
      <c r="AN84" s="25" t="s">
        <v>78</v>
      </c>
      <c r="AO84" s="26" t="s">
        <v>80</v>
      </c>
      <c r="AP84" s="27" t="s">
        <v>79</v>
      </c>
      <c r="AR84" s="23" t="s">
        <v>96</v>
      </c>
      <c r="AS84" s="29" t="s">
        <v>15</v>
      </c>
      <c r="AT84" s="25" t="s">
        <v>83</v>
      </c>
      <c r="AU84" s="25" t="s">
        <v>78</v>
      </c>
      <c r="AV84" s="26" t="s">
        <v>80</v>
      </c>
      <c r="AW84" s="27" t="s">
        <v>79</v>
      </c>
      <c r="AY84" s="23" t="s">
        <v>97</v>
      </c>
      <c r="AZ84" s="29" t="s">
        <v>27</v>
      </c>
      <c r="BA84" s="25" t="s">
        <v>83</v>
      </c>
      <c r="BB84" s="25" t="s">
        <v>78</v>
      </c>
      <c r="BC84" s="26" t="s">
        <v>80</v>
      </c>
      <c r="BD84" s="27" t="s">
        <v>79</v>
      </c>
    </row>
    <row r="85" spans="2:56" x14ac:dyDescent="0.25">
      <c r="B85" s="23" t="s">
        <v>90</v>
      </c>
      <c r="C85" s="24" t="s">
        <v>15</v>
      </c>
      <c r="D85" s="25" t="s">
        <v>84</v>
      </c>
      <c r="E85" s="25" t="s">
        <v>78</v>
      </c>
      <c r="F85" s="26" t="s">
        <v>80</v>
      </c>
      <c r="G85" s="27" t="s">
        <v>79</v>
      </c>
      <c r="I85" s="28" t="s">
        <v>91</v>
      </c>
      <c r="J85" s="35" t="s">
        <v>15</v>
      </c>
      <c r="K85" s="25" t="s">
        <v>84</v>
      </c>
      <c r="L85" s="25" t="s">
        <v>78</v>
      </c>
      <c r="M85" s="26" t="s">
        <v>80</v>
      </c>
      <c r="N85" s="27" t="s">
        <v>79</v>
      </c>
      <c r="P85" s="23" t="s">
        <v>92</v>
      </c>
      <c r="Q85" s="29" t="s">
        <v>15</v>
      </c>
      <c r="R85" s="25" t="s">
        <v>84</v>
      </c>
      <c r="S85" s="25" t="s">
        <v>78</v>
      </c>
      <c r="T85" s="26" t="s">
        <v>80</v>
      </c>
      <c r="U85" s="27" t="s">
        <v>79</v>
      </c>
      <c r="W85" s="23" t="s">
        <v>93</v>
      </c>
      <c r="X85" s="29" t="s">
        <v>15</v>
      </c>
      <c r="Y85" s="25" t="s">
        <v>84</v>
      </c>
      <c r="Z85" s="25" t="s">
        <v>78</v>
      </c>
      <c r="AA85" s="26" t="s">
        <v>80</v>
      </c>
      <c r="AB85" s="27" t="s">
        <v>79</v>
      </c>
      <c r="AD85" s="23" t="s">
        <v>94</v>
      </c>
      <c r="AE85" s="29" t="s">
        <v>15</v>
      </c>
      <c r="AF85" s="25" t="s">
        <v>84</v>
      </c>
      <c r="AG85" s="25" t="s">
        <v>78</v>
      </c>
      <c r="AH85" s="26" t="s">
        <v>80</v>
      </c>
      <c r="AI85" s="27" t="s">
        <v>79</v>
      </c>
      <c r="AK85" s="23" t="s">
        <v>95</v>
      </c>
      <c r="AL85" s="29" t="s">
        <v>15</v>
      </c>
      <c r="AM85" s="25" t="s">
        <v>84</v>
      </c>
      <c r="AN85" s="25" t="s">
        <v>78</v>
      </c>
      <c r="AO85" s="26" t="s">
        <v>80</v>
      </c>
      <c r="AP85" s="27" t="s">
        <v>79</v>
      </c>
      <c r="AR85" s="23" t="s">
        <v>96</v>
      </c>
      <c r="AS85" s="29" t="s">
        <v>15</v>
      </c>
      <c r="AT85" s="25" t="s">
        <v>84</v>
      </c>
      <c r="AU85" s="25" t="s">
        <v>78</v>
      </c>
      <c r="AV85" s="26" t="s">
        <v>80</v>
      </c>
      <c r="AW85" s="27" t="s">
        <v>79</v>
      </c>
      <c r="AY85" s="23" t="s">
        <v>97</v>
      </c>
      <c r="AZ85" s="29" t="s">
        <v>27</v>
      </c>
      <c r="BA85" s="25" t="s">
        <v>84</v>
      </c>
      <c r="BB85" s="25" t="s">
        <v>78</v>
      </c>
      <c r="BC85" s="26" t="s">
        <v>80</v>
      </c>
      <c r="BD85" s="27" t="s">
        <v>79</v>
      </c>
    </row>
    <row r="86" spans="2:56" x14ac:dyDescent="0.25">
      <c r="B86" s="23" t="s">
        <v>90</v>
      </c>
      <c r="C86" s="24" t="s">
        <v>15</v>
      </c>
      <c r="D86" s="36" t="s">
        <v>85</v>
      </c>
      <c r="E86" s="25" t="s">
        <v>78</v>
      </c>
      <c r="F86" s="26" t="s">
        <v>80</v>
      </c>
      <c r="G86" s="27" t="s">
        <v>79</v>
      </c>
      <c r="I86" s="28" t="s">
        <v>91</v>
      </c>
      <c r="J86" s="35" t="s">
        <v>15</v>
      </c>
      <c r="K86" s="36" t="s">
        <v>85</v>
      </c>
      <c r="L86" s="25" t="s">
        <v>78</v>
      </c>
      <c r="M86" s="26" t="s">
        <v>80</v>
      </c>
      <c r="N86" s="27" t="s">
        <v>79</v>
      </c>
      <c r="P86" s="23" t="s">
        <v>92</v>
      </c>
      <c r="Q86" s="29" t="s">
        <v>15</v>
      </c>
      <c r="R86" s="36" t="s">
        <v>85</v>
      </c>
      <c r="S86" s="25" t="s">
        <v>78</v>
      </c>
      <c r="T86" s="26" t="s">
        <v>80</v>
      </c>
      <c r="U86" s="27" t="s">
        <v>79</v>
      </c>
      <c r="W86" s="23" t="s">
        <v>93</v>
      </c>
      <c r="X86" s="29" t="s">
        <v>15</v>
      </c>
      <c r="Y86" s="36" t="s">
        <v>85</v>
      </c>
      <c r="Z86" s="25" t="s">
        <v>78</v>
      </c>
      <c r="AA86" s="26" t="s">
        <v>80</v>
      </c>
      <c r="AB86" s="27" t="s">
        <v>79</v>
      </c>
      <c r="AD86" s="23" t="s">
        <v>94</v>
      </c>
      <c r="AE86" s="29" t="s">
        <v>15</v>
      </c>
      <c r="AF86" s="36" t="s">
        <v>85</v>
      </c>
      <c r="AG86" s="25" t="s">
        <v>78</v>
      </c>
      <c r="AH86" s="26" t="s">
        <v>80</v>
      </c>
      <c r="AI86" s="27" t="s">
        <v>79</v>
      </c>
      <c r="AK86" s="23" t="s">
        <v>95</v>
      </c>
      <c r="AL86" s="29" t="s">
        <v>15</v>
      </c>
      <c r="AM86" s="36" t="s">
        <v>85</v>
      </c>
      <c r="AN86" s="25" t="s">
        <v>78</v>
      </c>
      <c r="AO86" s="26" t="s">
        <v>80</v>
      </c>
      <c r="AP86" s="27" t="s">
        <v>79</v>
      </c>
      <c r="AR86" s="23" t="s">
        <v>96</v>
      </c>
      <c r="AS86" s="29" t="s">
        <v>15</v>
      </c>
      <c r="AT86" s="36" t="s">
        <v>85</v>
      </c>
      <c r="AU86" s="25" t="s">
        <v>78</v>
      </c>
      <c r="AV86" s="26" t="s">
        <v>80</v>
      </c>
      <c r="AW86" s="27" t="s">
        <v>79</v>
      </c>
      <c r="AY86" s="23" t="s">
        <v>97</v>
      </c>
      <c r="AZ86" s="29" t="s">
        <v>27</v>
      </c>
      <c r="BA86" s="36" t="s">
        <v>85</v>
      </c>
      <c r="BB86" s="25" t="s">
        <v>78</v>
      </c>
      <c r="BC86" s="26" t="s">
        <v>80</v>
      </c>
      <c r="BD86" s="27" t="s">
        <v>79</v>
      </c>
    </row>
    <row r="87" spans="2:56" x14ac:dyDescent="0.25">
      <c r="B87" s="23" t="s">
        <v>90</v>
      </c>
      <c r="C87" s="24" t="s">
        <v>15</v>
      </c>
      <c r="D87" s="36" t="s">
        <v>86</v>
      </c>
      <c r="E87" s="25" t="s">
        <v>78</v>
      </c>
      <c r="F87" s="26" t="s">
        <v>80</v>
      </c>
      <c r="G87" s="27" t="s">
        <v>79</v>
      </c>
      <c r="I87" s="28" t="s">
        <v>91</v>
      </c>
      <c r="J87" s="35" t="s">
        <v>15</v>
      </c>
      <c r="K87" s="36" t="s">
        <v>86</v>
      </c>
      <c r="L87" s="25" t="s">
        <v>78</v>
      </c>
      <c r="M87" s="26" t="s">
        <v>80</v>
      </c>
      <c r="N87" s="27" t="s">
        <v>79</v>
      </c>
      <c r="P87" s="23" t="s">
        <v>92</v>
      </c>
      <c r="Q87" s="29" t="s">
        <v>15</v>
      </c>
      <c r="R87" s="36" t="s">
        <v>86</v>
      </c>
      <c r="S87" s="25" t="s">
        <v>78</v>
      </c>
      <c r="T87" s="26" t="s">
        <v>80</v>
      </c>
      <c r="U87" s="27" t="s">
        <v>79</v>
      </c>
      <c r="W87" s="23" t="s">
        <v>93</v>
      </c>
      <c r="X87" s="29" t="s">
        <v>15</v>
      </c>
      <c r="Y87" s="36" t="s">
        <v>86</v>
      </c>
      <c r="Z87" s="25" t="s">
        <v>78</v>
      </c>
      <c r="AA87" s="26" t="s">
        <v>80</v>
      </c>
      <c r="AB87" s="27" t="s">
        <v>79</v>
      </c>
      <c r="AD87" s="23" t="s">
        <v>94</v>
      </c>
      <c r="AE87" s="29" t="s">
        <v>15</v>
      </c>
      <c r="AF87" s="36" t="s">
        <v>86</v>
      </c>
      <c r="AG87" s="25" t="s">
        <v>78</v>
      </c>
      <c r="AH87" s="26" t="s">
        <v>80</v>
      </c>
      <c r="AI87" s="27" t="s">
        <v>79</v>
      </c>
      <c r="AK87" s="23" t="s">
        <v>95</v>
      </c>
      <c r="AL87" s="29" t="s">
        <v>15</v>
      </c>
      <c r="AM87" s="36" t="s">
        <v>86</v>
      </c>
      <c r="AN87" s="25" t="s">
        <v>78</v>
      </c>
      <c r="AO87" s="26" t="s">
        <v>80</v>
      </c>
      <c r="AP87" s="27" t="s">
        <v>79</v>
      </c>
      <c r="AR87" s="23" t="s">
        <v>96</v>
      </c>
      <c r="AS87" s="29" t="s">
        <v>15</v>
      </c>
      <c r="AT87" s="36" t="s">
        <v>86</v>
      </c>
      <c r="AU87" s="25" t="s">
        <v>78</v>
      </c>
      <c r="AV87" s="26" t="s">
        <v>80</v>
      </c>
      <c r="AW87" s="27" t="s">
        <v>79</v>
      </c>
      <c r="AY87" s="23" t="s">
        <v>97</v>
      </c>
      <c r="AZ87" s="29" t="s">
        <v>27</v>
      </c>
      <c r="BA87" s="36" t="s">
        <v>86</v>
      </c>
      <c r="BB87" s="25" t="s">
        <v>78</v>
      </c>
      <c r="BC87" s="26" t="s">
        <v>80</v>
      </c>
      <c r="BD87" s="27" t="s">
        <v>79</v>
      </c>
    </row>
    <row r="88" spans="2:56" x14ac:dyDescent="0.25">
      <c r="B88" s="23" t="s">
        <v>90</v>
      </c>
      <c r="C88" s="24" t="s">
        <v>15</v>
      </c>
      <c r="D88" s="36" t="s">
        <v>87</v>
      </c>
      <c r="E88" s="25" t="s">
        <v>78</v>
      </c>
      <c r="F88" s="26" t="s">
        <v>80</v>
      </c>
      <c r="G88" s="27" t="s">
        <v>79</v>
      </c>
      <c r="I88" s="28" t="s">
        <v>91</v>
      </c>
      <c r="J88" s="35" t="s">
        <v>15</v>
      </c>
      <c r="K88" s="36" t="s">
        <v>87</v>
      </c>
      <c r="L88" s="25" t="s">
        <v>78</v>
      </c>
      <c r="M88" s="26" t="s">
        <v>80</v>
      </c>
      <c r="N88" s="27" t="s">
        <v>79</v>
      </c>
      <c r="P88" s="23" t="s">
        <v>92</v>
      </c>
      <c r="Q88" s="29" t="s">
        <v>15</v>
      </c>
      <c r="R88" s="36" t="s">
        <v>87</v>
      </c>
      <c r="S88" s="25" t="s">
        <v>78</v>
      </c>
      <c r="T88" s="26" t="s">
        <v>80</v>
      </c>
      <c r="U88" s="27" t="s">
        <v>79</v>
      </c>
      <c r="W88" s="23" t="s">
        <v>93</v>
      </c>
      <c r="X88" s="29" t="s">
        <v>15</v>
      </c>
      <c r="Y88" s="36" t="s">
        <v>87</v>
      </c>
      <c r="Z88" s="25" t="s">
        <v>78</v>
      </c>
      <c r="AA88" s="26" t="s">
        <v>80</v>
      </c>
      <c r="AB88" s="27" t="s">
        <v>79</v>
      </c>
      <c r="AD88" s="23" t="s">
        <v>94</v>
      </c>
      <c r="AE88" s="29" t="s">
        <v>15</v>
      </c>
      <c r="AF88" s="36" t="s">
        <v>87</v>
      </c>
      <c r="AG88" s="25" t="s">
        <v>78</v>
      </c>
      <c r="AH88" s="26" t="s">
        <v>80</v>
      </c>
      <c r="AI88" s="27" t="s">
        <v>79</v>
      </c>
      <c r="AK88" s="23" t="s">
        <v>95</v>
      </c>
      <c r="AL88" s="29" t="s">
        <v>15</v>
      </c>
      <c r="AM88" s="36" t="s">
        <v>87</v>
      </c>
      <c r="AN88" s="25" t="s">
        <v>78</v>
      </c>
      <c r="AO88" s="26" t="s">
        <v>80</v>
      </c>
      <c r="AP88" s="27" t="s">
        <v>79</v>
      </c>
      <c r="AR88" s="23" t="s">
        <v>96</v>
      </c>
      <c r="AS88" s="29" t="s">
        <v>15</v>
      </c>
      <c r="AT88" s="36" t="s">
        <v>87</v>
      </c>
      <c r="AU88" s="25" t="s">
        <v>78</v>
      </c>
      <c r="AV88" s="26" t="s">
        <v>80</v>
      </c>
      <c r="AW88" s="27" t="s">
        <v>79</v>
      </c>
      <c r="AY88" s="23" t="s">
        <v>97</v>
      </c>
      <c r="AZ88" s="29" t="s">
        <v>27</v>
      </c>
      <c r="BA88" s="36" t="s">
        <v>87</v>
      </c>
      <c r="BB88" s="25" t="s">
        <v>78</v>
      </c>
      <c r="BC88" s="26" t="s">
        <v>80</v>
      </c>
      <c r="BD88" s="27" t="s">
        <v>79</v>
      </c>
    </row>
    <row r="89" spans="2:56" x14ac:dyDescent="0.25">
      <c r="B89" s="23" t="s">
        <v>90</v>
      </c>
      <c r="C89" s="24" t="s">
        <v>15</v>
      </c>
      <c r="D89" s="25" t="s">
        <v>88</v>
      </c>
      <c r="E89" s="25" t="s">
        <v>36</v>
      </c>
      <c r="F89" s="26" t="str">
        <f>VLOOKUP(B89,'[1]Chemistry Table (Oct 2020)'!$B:$HH,40,FALSE)</f>
        <v>&lt;50</v>
      </c>
      <c r="G89" s="33" t="s">
        <v>89</v>
      </c>
      <c r="I89" s="28" t="s">
        <v>91</v>
      </c>
      <c r="J89" s="24" t="s">
        <v>15</v>
      </c>
      <c r="K89" s="25" t="s">
        <v>88</v>
      </c>
      <c r="L89" s="25" t="s">
        <v>36</v>
      </c>
      <c r="M89" s="26" t="str">
        <f>VLOOKUP(I89,'[1]Chemistry Table (Oct 2020)'!$B:$HH,40,FALSE)</f>
        <v>&lt;50</v>
      </c>
      <c r="N89" s="33" t="s">
        <v>89</v>
      </c>
      <c r="P89" s="23" t="s">
        <v>92</v>
      </c>
      <c r="Q89" s="29" t="s">
        <v>15</v>
      </c>
      <c r="R89" s="25" t="s">
        <v>88</v>
      </c>
      <c r="S89" s="25" t="s">
        <v>36</v>
      </c>
      <c r="T89" s="26" t="str">
        <f>VLOOKUP(P89,'[1]Chemistry Table (Oct 2020)'!$B:$HH,40,FALSE)</f>
        <v>&lt;50</v>
      </c>
      <c r="U89" s="33" t="s">
        <v>89</v>
      </c>
      <c r="W89" s="23" t="s">
        <v>93</v>
      </c>
      <c r="X89" s="29" t="s">
        <v>15</v>
      </c>
      <c r="Y89" s="25" t="s">
        <v>88</v>
      </c>
      <c r="Z89" s="25" t="s">
        <v>36</v>
      </c>
      <c r="AA89" s="26" t="str">
        <f>VLOOKUP(W89,'[1]Chemistry Table (Oct 2020)'!$B:$HH,40,FALSE)</f>
        <v>&lt;50</v>
      </c>
      <c r="AB89" s="33" t="s">
        <v>89</v>
      </c>
      <c r="AD89" s="23" t="s">
        <v>94</v>
      </c>
      <c r="AE89" s="29" t="s">
        <v>15</v>
      </c>
      <c r="AF89" s="25" t="s">
        <v>88</v>
      </c>
      <c r="AG89" s="25" t="s">
        <v>36</v>
      </c>
      <c r="AH89" s="26" t="str">
        <f>VLOOKUP(AD89,'[1]Chemistry Table (Oct 2020)'!$B:$HH,40,FALSE)</f>
        <v>&lt;50</v>
      </c>
      <c r="AI89" s="33" t="s">
        <v>89</v>
      </c>
      <c r="AK89" s="23" t="s">
        <v>95</v>
      </c>
      <c r="AL89" s="29" t="s">
        <v>15</v>
      </c>
      <c r="AM89" s="25" t="s">
        <v>88</v>
      </c>
      <c r="AN89" s="25" t="s">
        <v>36</v>
      </c>
      <c r="AO89" s="26" t="str">
        <f>VLOOKUP(AK89,'[1]Chemistry Table (Oct 2020)'!$B:$HH,40,FALSE)</f>
        <v>&lt;50</v>
      </c>
      <c r="AP89" s="33" t="s">
        <v>89</v>
      </c>
      <c r="AR89" s="23" t="s">
        <v>96</v>
      </c>
      <c r="AS89" s="29" t="s">
        <v>15</v>
      </c>
      <c r="AT89" s="25" t="s">
        <v>88</v>
      </c>
      <c r="AU89" s="25" t="s">
        <v>36</v>
      </c>
      <c r="AV89" s="26" t="str">
        <f>VLOOKUP(AR89,'[1]Chemistry Table (Oct 2020)'!$B:$HH,40,FALSE)</f>
        <v>&lt;50</v>
      </c>
      <c r="AW89" s="33" t="s">
        <v>89</v>
      </c>
      <c r="AY89" s="23" t="s">
        <v>97</v>
      </c>
      <c r="AZ89" s="29" t="s">
        <v>27</v>
      </c>
      <c r="BA89" s="25" t="s">
        <v>88</v>
      </c>
      <c r="BB89" s="25" t="s">
        <v>36</v>
      </c>
      <c r="BC89" s="26" t="str">
        <f>VLOOKUP(AY89,'[1]Chemistry Table (Oct 2020)'!$B:$HH,40,FALSE)</f>
        <v>&lt;50</v>
      </c>
      <c r="BD89" s="33" t="s">
        <v>89</v>
      </c>
    </row>
    <row r="90" spans="2:56" x14ac:dyDescent="0.25">
      <c r="B90" s="42"/>
      <c r="C90" s="43"/>
      <c r="D90" s="25"/>
      <c r="E90" s="25"/>
      <c r="F90" s="44"/>
      <c r="G90" s="27"/>
      <c r="I90" s="45"/>
      <c r="M90" s="46"/>
      <c r="N90" s="47"/>
      <c r="P90" s="45"/>
      <c r="T90" s="46"/>
      <c r="U90" s="47"/>
      <c r="W90" s="45"/>
      <c r="AA90" s="46"/>
      <c r="AB90" s="47"/>
      <c r="AD90" s="45"/>
      <c r="AH90" s="46"/>
      <c r="AI90" s="47"/>
      <c r="AK90" s="45"/>
      <c r="AO90" s="46"/>
      <c r="AP90" s="47"/>
      <c r="AR90" s="45"/>
      <c r="AV90" s="46"/>
      <c r="AW90" s="47"/>
      <c r="AY90" s="45"/>
      <c r="BD90" s="47"/>
    </row>
    <row r="91" spans="2:56" x14ac:dyDescent="0.25">
      <c r="B91" s="23" t="s">
        <v>98</v>
      </c>
      <c r="C91" s="24" t="s">
        <v>15</v>
      </c>
      <c r="D91" s="25" t="s">
        <v>16</v>
      </c>
      <c r="E91" s="25" t="s">
        <v>17</v>
      </c>
      <c r="F91" s="26" t="str">
        <f>VLOOKUP(B91,'[1]Chemistry Table (Oct 2020)'!$B:$HH,34,FALSE)</f>
        <v>3.32</v>
      </c>
      <c r="G91" s="27" t="s">
        <v>18</v>
      </c>
      <c r="I91" s="23" t="s">
        <v>99</v>
      </c>
      <c r="J91" s="29" t="s">
        <v>15</v>
      </c>
      <c r="K91" s="25" t="s">
        <v>16</v>
      </c>
      <c r="L91" s="25" t="s">
        <v>17</v>
      </c>
      <c r="M91" s="26" t="str">
        <f>VLOOKUP(I91,'[1]Chemistry Table (Oct 2020)'!$B:$HH,34,FALSE)</f>
        <v>6.5</v>
      </c>
      <c r="N91" s="27" t="s">
        <v>18</v>
      </c>
      <c r="P91" s="23" t="s">
        <v>100</v>
      </c>
      <c r="Q91" s="29" t="s">
        <v>15</v>
      </c>
      <c r="R91" s="25" t="s">
        <v>16</v>
      </c>
      <c r="S91" s="25" t="s">
        <v>17</v>
      </c>
      <c r="T91" s="26" t="str">
        <f>VLOOKUP(P91,'[1]Chemistry Table (Oct 2020)'!$B:$HH,34,FALSE)</f>
        <v>3.51</v>
      </c>
      <c r="U91" s="27" t="s">
        <v>18</v>
      </c>
      <c r="W91" s="23" t="s">
        <v>101</v>
      </c>
      <c r="X91" s="29" t="s">
        <v>15</v>
      </c>
      <c r="Y91" s="25" t="s">
        <v>16</v>
      </c>
      <c r="Z91" s="25" t="s">
        <v>17</v>
      </c>
      <c r="AA91" s="26" t="str">
        <f>VLOOKUP(W91,'[1]Chemistry Table (Oct 2020)'!$B:$HH,34,FALSE)</f>
        <v>2.23</v>
      </c>
      <c r="AB91" s="27" t="s">
        <v>18</v>
      </c>
      <c r="AD91" s="23" t="s">
        <v>102</v>
      </c>
      <c r="AE91" s="29" t="s">
        <v>15</v>
      </c>
      <c r="AF91" s="25" t="s">
        <v>16</v>
      </c>
      <c r="AG91" s="25" t="s">
        <v>17</v>
      </c>
      <c r="AH91" s="26" t="str">
        <f>VLOOKUP(AD91,'[1]Chemistry Table (Oct 2020)'!$B:$HH,34,FALSE)</f>
        <v>2.79</v>
      </c>
      <c r="AI91" s="27" t="s">
        <v>18</v>
      </c>
      <c r="AK91" s="23" t="s">
        <v>103</v>
      </c>
      <c r="AL91" s="29" t="s">
        <v>15</v>
      </c>
      <c r="AM91" s="25" t="s">
        <v>16</v>
      </c>
      <c r="AN91" s="25" t="s">
        <v>17</v>
      </c>
      <c r="AO91" s="26" t="str">
        <f>VLOOKUP(AK91,'[1]Chemistry Table (Oct 2020)'!$B:$HH,34,FALSE)</f>
        <v>3.04</v>
      </c>
      <c r="AP91" s="27" t="s">
        <v>18</v>
      </c>
      <c r="AR91" s="23" t="s">
        <v>104</v>
      </c>
      <c r="AS91" s="29" t="s">
        <v>15</v>
      </c>
      <c r="AT91" s="25" t="s">
        <v>16</v>
      </c>
      <c r="AU91" s="25" t="s">
        <v>17</v>
      </c>
      <c r="AV91" s="26" t="str">
        <f>VLOOKUP(AR91,'[1]Chemistry Table (Oct 2020)'!$B:$HH,34,FALSE)</f>
        <v>2.26</v>
      </c>
      <c r="AW91" s="27" t="s">
        <v>18</v>
      </c>
      <c r="AY91" s="23" t="s">
        <v>105</v>
      </c>
      <c r="AZ91" s="29" t="s">
        <v>27</v>
      </c>
      <c r="BA91" s="25" t="s">
        <v>28</v>
      </c>
      <c r="BB91" s="25" t="s">
        <v>29</v>
      </c>
      <c r="BC91" s="26" t="str">
        <f>VLOOKUP(AY91,'[1]Chemistry Table (Oct 2020)'!$B:$HH,18,FALSE)</f>
        <v>7.2</v>
      </c>
      <c r="BD91" s="27" t="s">
        <v>30</v>
      </c>
    </row>
    <row r="92" spans="2:56" x14ac:dyDescent="0.25">
      <c r="B92" s="23" t="s">
        <v>98</v>
      </c>
      <c r="C92" s="24" t="s">
        <v>15</v>
      </c>
      <c r="D92" s="25" t="s">
        <v>28</v>
      </c>
      <c r="E92" s="25" t="s">
        <v>29</v>
      </c>
      <c r="F92" s="30" t="str">
        <f>VLOOKUP(B92,'[1]Chemistry Table (Oct 2020)'!$B:$HH,18,FALSE)</f>
        <v>5.28</v>
      </c>
      <c r="G92" s="27" t="s">
        <v>30</v>
      </c>
      <c r="I92" s="23" t="s">
        <v>99</v>
      </c>
      <c r="J92" s="29" t="s">
        <v>15</v>
      </c>
      <c r="K92" s="25" t="s">
        <v>28</v>
      </c>
      <c r="L92" s="25" t="s">
        <v>29</v>
      </c>
      <c r="M92" s="26" t="s">
        <v>31</v>
      </c>
      <c r="N92" s="27" t="s">
        <v>30</v>
      </c>
      <c r="P92" s="23" t="s">
        <v>100</v>
      </c>
      <c r="Q92" s="29" t="s">
        <v>15</v>
      </c>
      <c r="R92" s="25" t="s">
        <v>28</v>
      </c>
      <c r="S92" s="25" t="s">
        <v>29</v>
      </c>
      <c r="T92" s="26" t="str">
        <f>VLOOKUP(P92,'[1]Chemistry Table (Oct 2020)'!$B:$HH,18,FALSE)</f>
        <v>6.56</v>
      </c>
      <c r="U92" s="27" t="s">
        <v>30</v>
      </c>
      <c r="W92" s="23" t="s">
        <v>101</v>
      </c>
      <c r="X92" s="29" t="s">
        <v>15</v>
      </c>
      <c r="Y92" s="25" t="s">
        <v>28</v>
      </c>
      <c r="Z92" s="25" t="s">
        <v>29</v>
      </c>
      <c r="AA92" s="26" t="str">
        <f>VLOOKUP(W92,'[1]Chemistry Table (Oct 2020)'!$B:$HH,18,FALSE)</f>
        <v>7.04</v>
      </c>
      <c r="AB92" s="27" t="s">
        <v>30</v>
      </c>
      <c r="AD92" s="23" t="s">
        <v>102</v>
      </c>
      <c r="AE92" s="29" t="s">
        <v>15</v>
      </c>
      <c r="AF92" s="25" t="s">
        <v>28</v>
      </c>
      <c r="AG92" s="25" t="s">
        <v>29</v>
      </c>
      <c r="AH92" s="30" t="str">
        <f>VLOOKUP(AD92,'[1]Chemistry Table (Oct 2020)'!$B:$HH,18,FALSE)</f>
        <v>5.81</v>
      </c>
      <c r="AI92" s="27" t="s">
        <v>30</v>
      </c>
      <c r="AK92" s="23" t="s">
        <v>103</v>
      </c>
      <c r="AL92" s="29" t="s">
        <v>15</v>
      </c>
      <c r="AM92" s="25" t="s">
        <v>28</v>
      </c>
      <c r="AN92" s="25" t="s">
        <v>29</v>
      </c>
      <c r="AO92" s="30" t="str">
        <f>VLOOKUP(AK92,'[1]Chemistry Table (Oct 2020)'!$B:$HH,18,FALSE)</f>
        <v>6.23</v>
      </c>
      <c r="AP92" s="27" t="s">
        <v>30</v>
      </c>
      <c r="AR92" s="23" t="s">
        <v>104</v>
      </c>
      <c r="AS92" s="29" t="s">
        <v>15</v>
      </c>
      <c r="AT92" s="25" t="s">
        <v>28</v>
      </c>
      <c r="AU92" s="25" t="s">
        <v>29</v>
      </c>
      <c r="AV92" s="26" t="str">
        <f>VLOOKUP(AR92,'[1]Chemistry Table (Oct 2020)'!$B:$HH,18,FALSE)</f>
        <v>6.79</v>
      </c>
      <c r="AW92" s="27" t="s">
        <v>30</v>
      </c>
      <c r="AY92" s="23" t="s">
        <v>105</v>
      </c>
      <c r="AZ92" s="29" t="s">
        <v>27</v>
      </c>
      <c r="BA92" s="25" t="s">
        <v>32</v>
      </c>
      <c r="BB92" s="25" t="s">
        <v>33</v>
      </c>
      <c r="BC92" s="30" t="str">
        <f>VLOOKUP(AY92,'[1]Chemistry Table (Oct 2020)'!$B:$HH,19,FALSE)</f>
        <v>2298</v>
      </c>
      <c r="BD92" s="27" t="s">
        <v>34</v>
      </c>
    </row>
    <row r="93" spans="2:56" x14ac:dyDescent="0.25">
      <c r="B93" s="23" t="s">
        <v>98</v>
      </c>
      <c r="C93" s="24" t="s">
        <v>15</v>
      </c>
      <c r="D93" s="25" t="s">
        <v>32</v>
      </c>
      <c r="E93" s="25" t="s">
        <v>33</v>
      </c>
      <c r="F93" s="30" t="str">
        <f>VLOOKUP(B93,'[1]Chemistry Table (Oct 2020)'!$B:$HH,19,FALSE)</f>
        <v>4683</v>
      </c>
      <c r="G93" s="27" t="s">
        <v>34</v>
      </c>
      <c r="I93" s="23" t="s">
        <v>99</v>
      </c>
      <c r="J93" s="29" t="s">
        <v>15</v>
      </c>
      <c r="K93" s="25" t="s">
        <v>32</v>
      </c>
      <c r="L93" s="25" t="s">
        <v>33</v>
      </c>
      <c r="M93" s="26" t="s">
        <v>31</v>
      </c>
      <c r="N93" s="27" t="s">
        <v>34</v>
      </c>
      <c r="P93" s="23" t="s">
        <v>100</v>
      </c>
      <c r="Q93" s="29" t="s">
        <v>15</v>
      </c>
      <c r="R93" s="25" t="s">
        <v>32</v>
      </c>
      <c r="S93" s="25" t="s">
        <v>33</v>
      </c>
      <c r="T93" s="30">
        <f>VLOOKUP(P93,'[1]Chemistry Table (Oct 2020)'!$B:$HH,19,FALSE)</f>
        <v>14569</v>
      </c>
      <c r="U93" s="27" t="s">
        <v>34</v>
      </c>
      <c r="W93" s="23" t="s">
        <v>101</v>
      </c>
      <c r="X93" s="29" t="s">
        <v>15</v>
      </c>
      <c r="Y93" s="25" t="s">
        <v>32</v>
      </c>
      <c r="Z93" s="25" t="s">
        <v>33</v>
      </c>
      <c r="AA93" s="26" t="str">
        <f>VLOOKUP(W93,'[1]Chemistry Table (Oct 2020)'!$B:$HH,19,FALSE)</f>
        <v>1620</v>
      </c>
      <c r="AB93" s="27" t="s">
        <v>34</v>
      </c>
      <c r="AD93" s="23" t="s">
        <v>102</v>
      </c>
      <c r="AE93" s="29" t="s">
        <v>15</v>
      </c>
      <c r="AF93" s="25" t="s">
        <v>32</v>
      </c>
      <c r="AG93" s="25" t="s">
        <v>33</v>
      </c>
      <c r="AH93" s="30" t="str">
        <f>VLOOKUP(AD93,'[1]Chemistry Table (Oct 2020)'!$B:$HH,19,FALSE)</f>
        <v>8035</v>
      </c>
      <c r="AI93" s="27" t="s">
        <v>34</v>
      </c>
      <c r="AK93" s="23" t="s">
        <v>103</v>
      </c>
      <c r="AL93" s="29" t="s">
        <v>15</v>
      </c>
      <c r="AM93" s="25" t="s">
        <v>32</v>
      </c>
      <c r="AN93" s="25" t="s">
        <v>33</v>
      </c>
      <c r="AO93" s="30" t="str">
        <f>VLOOKUP(AK93,'[1]Chemistry Table (Oct 2020)'!$B:$HH,19,FALSE)</f>
        <v>2382</v>
      </c>
      <c r="AP93" s="27" t="s">
        <v>34</v>
      </c>
      <c r="AR93" s="23" t="s">
        <v>104</v>
      </c>
      <c r="AS93" s="29" t="s">
        <v>15</v>
      </c>
      <c r="AT93" s="25" t="s">
        <v>32</v>
      </c>
      <c r="AU93" s="25" t="s">
        <v>33</v>
      </c>
      <c r="AV93" s="30">
        <f>VLOOKUP(AR93,'[1]Chemistry Table (Oct 2020)'!$B:$HH,19,FALSE)</f>
        <v>13224</v>
      </c>
      <c r="AW93" s="27" t="s">
        <v>34</v>
      </c>
      <c r="AY93" s="23" t="s">
        <v>105</v>
      </c>
      <c r="AZ93" s="29" t="s">
        <v>27</v>
      </c>
      <c r="BA93" s="25" t="s">
        <v>35</v>
      </c>
      <c r="BB93" s="25" t="s">
        <v>36</v>
      </c>
      <c r="BC93" s="26" t="str">
        <f>VLOOKUP(AY93,'[1]Chemistry Table (Oct 2020)'!$B:$HH,199,FALSE)</f>
        <v>1500</v>
      </c>
      <c r="BD93" s="27" t="s">
        <v>18</v>
      </c>
    </row>
    <row r="94" spans="2:56" x14ac:dyDescent="0.25">
      <c r="B94" s="23" t="s">
        <v>98</v>
      </c>
      <c r="C94" s="24" t="s">
        <v>15</v>
      </c>
      <c r="D94" s="25" t="s">
        <v>35</v>
      </c>
      <c r="E94" s="25" t="s">
        <v>36</v>
      </c>
      <c r="F94" s="26" t="str">
        <f>VLOOKUP(B94,'[1]Chemistry Table (Oct 2020)'!$B:$HH,199,FALSE)</f>
        <v>3000</v>
      </c>
      <c r="G94" s="27" t="s">
        <v>18</v>
      </c>
      <c r="I94" s="23" t="s">
        <v>99</v>
      </c>
      <c r="J94" s="29" t="s">
        <v>15</v>
      </c>
      <c r="K94" s="25" t="s">
        <v>35</v>
      </c>
      <c r="L94" s="25" t="s">
        <v>36</v>
      </c>
      <c r="M94" s="26" t="s">
        <v>31</v>
      </c>
      <c r="N94" s="27" t="s">
        <v>18</v>
      </c>
      <c r="P94" s="23" t="s">
        <v>100</v>
      </c>
      <c r="Q94" s="29" t="s">
        <v>15</v>
      </c>
      <c r="R94" s="25" t="s">
        <v>35</v>
      </c>
      <c r="S94" s="25" t="s">
        <v>36</v>
      </c>
      <c r="T94" s="26" t="str">
        <f>VLOOKUP(P94,'[1]Chemistry Table (Oct 2020)'!$B:$HH,199,FALSE)</f>
        <v>7700</v>
      </c>
      <c r="U94" s="27" t="s">
        <v>18</v>
      </c>
      <c r="W94" s="23" t="s">
        <v>101</v>
      </c>
      <c r="X94" s="29" t="s">
        <v>15</v>
      </c>
      <c r="Y94" s="25" t="s">
        <v>35</v>
      </c>
      <c r="Z94" s="25" t="s">
        <v>36</v>
      </c>
      <c r="AA94" s="26" t="str">
        <f>VLOOKUP(W94,'[1]Chemistry Table (Oct 2020)'!$B:$HH,199,FALSE)</f>
        <v>870</v>
      </c>
      <c r="AB94" s="27" t="s">
        <v>18</v>
      </c>
      <c r="AD94" s="23" t="s">
        <v>102</v>
      </c>
      <c r="AE94" s="29" t="s">
        <v>15</v>
      </c>
      <c r="AF94" s="25" t="s">
        <v>35</v>
      </c>
      <c r="AG94" s="25" t="s">
        <v>36</v>
      </c>
      <c r="AH94" s="26" t="str">
        <f>VLOOKUP(AD94,'[1]Chemistry Table (Oct 2020)'!$B:$HH,199,FALSE)</f>
        <v>5000</v>
      </c>
      <c r="AI94" s="27" t="s">
        <v>18</v>
      </c>
      <c r="AK94" s="23" t="s">
        <v>103</v>
      </c>
      <c r="AL94" s="29" t="s">
        <v>15</v>
      </c>
      <c r="AM94" s="25" t="s">
        <v>35</v>
      </c>
      <c r="AN94" s="25" t="s">
        <v>36</v>
      </c>
      <c r="AO94" s="26" t="str">
        <f>VLOOKUP(AK94,'[1]Chemistry Table (Oct 2020)'!$B:$HH,199,FALSE)</f>
        <v>1600</v>
      </c>
      <c r="AP94" s="27" t="s">
        <v>18</v>
      </c>
      <c r="AR94" s="23" t="s">
        <v>104</v>
      </c>
      <c r="AS94" s="29" t="s">
        <v>15</v>
      </c>
      <c r="AT94" s="25" t="s">
        <v>35</v>
      </c>
      <c r="AU94" s="25" t="s">
        <v>36</v>
      </c>
      <c r="AV94" s="26" t="str">
        <f>VLOOKUP(AR94,'[1]Chemistry Table (Oct 2020)'!$B:$HH,199,FALSE)</f>
        <v>7000</v>
      </c>
      <c r="AW94" s="27" t="s">
        <v>18</v>
      </c>
      <c r="AY94" s="23" t="s">
        <v>105</v>
      </c>
      <c r="AZ94" s="29" t="s">
        <v>27</v>
      </c>
      <c r="BA94" s="25" t="s">
        <v>37</v>
      </c>
      <c r="BB94" s="25" t="s">
        <v>36</v>
      </c>
      <c r="BC94" s="26" t="str">
        <f>VLOOKUP(AY94,'[1]Chemistry Table (Oct 2020)'!$B:$HH,200,FALSE)</f>
        <v>3.2</v>
      </c>
      <c r="BD94" s="27" t="s">
        <v>18</v>
      </c>
    </row>
    <row r="95" spans="2:56" x14ac:dyDescent="0.25">
      <c r="B95" s="23" t="s">
        <v>98</v>
      </c>
      <c r="C95" s="24" t="s">
        <v>15</v>
      </c>
      <c r="D95" s="25" t="s">
        <v>38</v>
      </c>
      <c r="E95" s="25" t="s">
        <v>36</v>
      </c>
      <c r="F95" s="26" t="str">
        <f>VLOOKUP(B95,'[1]Chemistry Table (Oct 2020)'!$B:$HH,21,FALSE)</f>
        <v>64</v>
      </c>
      <c r="G95" s="27" t="s">
        <v>18</v>
      </c>
      <c r="I95" s="23" t="s">
        <v>99</v>
      </c>
      <c r="J95" s="29" t="s">
        <v>15</v>
      </c>
      <c r="K95" s="25" t="s">
        <v>38</v>
      </c>
      <c r="L95" s="25" t="s">
        <v>36</v>
      </c>
      <c r="M95" s="26" t="s">
        <v>31</v>
      </c>
      <c r="N95" s="27" t="s">
        <v>18</v>
      </c>
      <c r="P95" s="23" t="s">
        <v>100</v>
      </c>
      <c r="Q95" s="29" t="s">
        <v>15</v>
      </c>
      <c r="R95" s="25" t="s">
        <v>38</v>
      </c>
      <c r="S95" s="25" t="s">
        <v>36</v>
      </c>
      <c r="T95" s="26" t="str">
        <f>VLOOKUP(P95,'[1]Chemistry Table (Oct 2020)'!$B:$HH,21,FALSE)</f>
        <v>590</v>
      </c>
      <c r="U95" s="27" t="s">
        <v>18</v>
      </c>
      <c r="W95" s="23" t="s">
        <v>101</v>
      </c>
      <c r="X95" s="29" t="s">
        <v>15</v>
      </c>
      <c r="Y95" s="25" t="s">
        <v>38</v>
      </c>
      <c r="Z95" s="25" t="s">
        <v>36</v>
      </c>
      <c r="AA95" s="26" t="str">
        <f>VLOOKUP(W95,'[1]Chemistry Table (Oct 2020)'!$B:$HH,21,FALSE)</f>
        <v>870</v>
      </c>
      <c r="AB95" s="27" t="s">
        <v>18</v>
      </c>
      <c r="AD95" s="23" t="s">
        <v>102</v>
      </c>
      <c r="AE95" s="29" t="s">
        <v>15</v>
      </c>
      <c r="AF95" s="25" t="s">
        <v>38</v>
      </c>
      <c r="AG95" s="25" t="s">
        <v>36</v>
      </c>
      <c r="AH95" s="26" t="str">
        <f>VLOOKUP(AD95,'[1]Chemistry Table (Oct 2020)'!$B:$HH,21,FALSE)</f>
        <v>150</v>
      </c>
      <c r="AI95" s="27" t="s">
        <v>18</v>
      </c>
      <c r="AK95" s="23" t="s">
        <v>103</v>
      </c>
      <c r="AL95" s="29" t="s">
        <v>15</v>
      </c>
      <c r="AM95" s="25" t="s">
        <v>38</v>
      </c>
      <c r="AN95" s="25" t="s">
        <v>36</v>
      </c>
      <c r="AO95" s="26" t="str">
        <f>VLOOKUP(AK95,'[1]Chemistry Table (Oct 2020)'!$B:$HH,21,FALSE)</f>
        <v>220</v>
      </c>
      <c r="AP95" s="27" t="s">
        <v>18</v>
      </c>
      <c r="AR95" s="23" t="s">
        <v>104</v>
      </c>
      <c r="AS95" s="29" t="s">
        <v>15</v>
      </c>
      <c r="AT95" s="25" t="s">
        <v>38</v>
      </c>
      <c r="AU95" s="25" t="s">
        <v>36</v>
      </c>
      <c r="AV95" s="26" t="str">
        <f>VLOOKUP(AR95,'[1]Chemistry Table (Oct 2020)'!$B:$HH,21,FALSE)</f>
        <v>110</v>
      </c>
      <c r="AW95" s="27" t="s">
        <v>18</v>
      </c>
      <c r="AY95" s="23" t="s">
        <v>105</v>
      </c>
      <c r="AZ95" s="29" t="s">
        <v>27</v>
      </c>
      <c r="BA95" s="25" t="s">
        <v>38</v>
      </c>
      <c r="BB95" s="25" t="s">
        <v>36</v>
      </c>
      <c r="BC95" s="26" t="str">
        <f>VLOOKUP(AY95,'[1]Chemistry Table (Oct 2020)'!$B:$HH,21,FALSE)</f>
        <v>140</v>
      </c>
      <c r="BD95" s="27" t="s">
        <v>18</v>
      </c>
    </row>
    <row r="96" spans="2:56" x14ac:dyDescent="0.25">
      <c r="B96" s="23" t="s">
        <v>98</v>
      </c>
      <c r="C96" s="24" t="s">
        <v>15</v>
      </c>
      <c r="D96" s="25" t="s">
        <v>39</v>
      </c>
      <c r="E96" s="25" t="s">
        <v>36</v>
      </c>
      <c r="F96" s="26" t="str">
        <f>VLOOKUP(B96,'[1]Chemistry Table (Oct 2020)'!$B:$HH,89,FALSE)</f>
        <v>470</v>
      </c>
      <c r="G96" s="27" t="s">
        <v>18</v>
      </c>
      <c r="I96" s="23" t="s">
        <v>99</v>
      </c>
      <c r="J96" s="29" t="s">
        <v>15</v>
      </c>
      <c r="K96" s="25" t="s">
        <v>39</v>
      </c>
      <c r="L96" s="25" t="s">
        <v>36</v>
      </c>
      <c r="M96" s="26" t="s">
        <v>31</v>
      </c>
      <c r="N96" s="27" t="s">
        <v>18</v>
      </c>
      <c r="P96" s="23" t="s">
        <v>100</v>
      </c>
      <c r="Q96" s="29" t="s">
        <v>15</v>
      </c>
      <c r="R96" s="25" t="s">
        <v>39</v>
      </c>
      <c r="S96" s="25" t="s">
        <v>36</v>
      </c>
      <c r="T96" s="26" t="str">
        <f>VLOOKUP(P96,'[1]Chemistry Table (Oct 2020)'!$B:$HH,89,FALSE)</f>
        <v>450</v>
      </c>
      <c r="U96" s="27" t="s">
        <v>18</v>
      </c>
      <c r="W96" s="23" t="s">
        <v>101</v>
      </c>
      <c r="X96" s="29" t="s">
        <v>15</v>
      </c>
      <c r="Y96" s="25" t="s">
        <v>39</v>
      </c>
      <c r="Z96" s="25" t="s">
        <v>36</v>
      </c>
      <c r="AA96" s="26" t="str">
        <f>VLOOKUP(W96,'[1]Chemistry Table (Oct 2020)'!$B:$HH,89,FALSE)</f>
        <v>&lt;5</v>
      </c>
      <c r="AB96" s="27" t="s">
        <v>18</v>
      </c>
      <c r="AD96" s="23" t="s">
        <v>102</v>
      </c>
      <c r="AE96" s="29" t="s">
        <v>15</v>
      </c>
      <c r="AF96" s="25" t="s">
        <v>39</v>
      </c>
      <c r="AG96" s="25" t="s">
        <v>36</v>
      </c>
      <c r="AH96" s="26" t="str">
        <f>VLOOKUP(AD96,'[1]Chemistry Table (Oct 2020)'!$B:$HH,89,FALSE)</f>
        <v>490</v>
      </c>
      <c r="AI96" s="27" t="s">
        <v>18</v>
      </c>
      <c r="AK96" s="23" t="s">
        <v>103</v>
      </c>
      <c r="AL96" s="29" t="s">
        <v>15</v>
      </c>
      <c r="AM96" s="25" t="s">
        <v>39</v>
      </c>
      <c r="AN96" s="25" t="s">
        <v>36</v>
      </c>
      <c r="AO96" s="26" t="str">
        <f>VLOOKUP(AK96,'[1]Chemistry Table (Oct 2020)'!$B:$HH,89,FALSE)</f>
        <v>56</v>
      </c>
      <c r="AP96" s="27" t="s">
        <v>18</v>
      </c>
      <c r="AR96" s="23" t="s">
        <v>104</v>
      </c>
      <c r="AS96" s="29" t="s">
        <v>15</v>
      </c>
      <c r="AT96" s="25" t="s">
        <v>39</v>
      </c>
      <c r="AU96" s="25" t="s">
        <v>36</v>
      </c>
      <c r="AV96" s="26" t="str">
        <f>VLOOKUP(AR96,'[1]Chemistry Table (Oct 2020)'!$B:$HH,89,FALSE)</f>
        <v>500</v>
      </c>
      <c r="AW96" s="27" t="s">
        <v>18</v>
      </c>
      <c r="AY96" s="23" t="s">
        <v>105</v>
      </c>
      <c r="AZ96" s="29" t="s">
        <v>27</v>
      </c>
      <c r="BA96" s="25" t="s">
        <v>39</v>
      </c>
      <c r="BB96" s="25" t="s">
        <v>36</v>
      </c>
      <c r="BC96" s="26" t="str">
        <f>VLOOKUP(AY96,'[1]Chemistry Table (Oct 2020)'!$B:$HH,89,FALSE)</f>
        <v>33</v>
      </c>
      <c r="BD96" s="27" t="s">
        <v>18</v>
      </c>
    </row>
    <row r="97" spans="2:56" x14ac:dyDescent="0.25">
      <c r="B97" s="23" t="s">
        <v>98</v>
      </c>
      <c r="C97" s="24" t="s">
        <v>15</v>
      </c>
      <c r="D97" s="25" t="s">
        <v>40</v>
      </c>
      <c r="E97" s="25" t="s">
        <v>36</v>
      </c>
      <c r="F97" s="26" t="str">
        <f>VLOOKUP(B97,'[1]Chemistry Table (Oct 2020)'!$B:$HH,85,FALSE)</f>
        <v>1400</v>
      </c>
      <c r="G97" s="27" t="s">
        <v>18</v>
      </c>
      <c r="I97" s="23" t="s">
        <v>99</v>
      </c>
      <c r="J97" s="29" t="s">
        <v>15</v>
      </c>
      <c r="K97" s="25" t="s">
        <v>40</v>
      </c>
      <c r="L97" s="25" t="s">
        <v>36</v>
      </c>
      <c r="M97" s="26" t="s">
        <v>31</v>
      </c>
      <c r="N97" s="27" t="s">
        <v>18</v>
      </c>
      <c r="P97" s="23" t="s">
        <v>100</v>
      </c>
      <c r="Q97" s="29" t="s">
        <v>15</v>
      </c>
      <c r="R97" s="25" t="s">
        <v>40</v>
      </c>
      <c r="S97" s="25" t="s">
        <v>36</v>
      </c>
      <c r="T97" s="26" t="str">
        <f>VLOOKUP(P97,'[1]Chemistry Table (Oct 2020)'!$B:$HH,85,FALSE)</f>
        <v>4700</v>
      </c>
      <c r="U97" s="27" t="s">
        <v>18</v>
      </c>
      <c r="W97" s="23" t="s">
        <v>101</v>
      </c>
      <c r="X97" s="29" t="s">
        <v>15</v>
      </c>
      <c r="Y97" s="25" t="s">
        <v>40</v>
      </c>
      <c r="Z97" s="25" t="s">
        <v>36</v>
      </c>
      <c r="AA97" s="26" t="str">
        <f>VLOOKUP(W97,'[1]Chemistry Table (Oct 2020)'!$B:$HH,85,FALSE)</f>
        <v>62</v>
      </c>
      <c r="AB97" s="27" t="s">
        <v>18</v>
      </c>
      <c r="AD97" s="23" t="s">
        <v>102</v>
      </c>
      <c r="AE97" s="29" t="s">
        <v>15</v>
      </c>
      <c r="AF97" s="25" t="s">
        <v>40</v>
      </c>
      <c r="AG97" s="25" t="s">
        <v>36</v>
      </c>
      <c r="AH97" s="26" t="str">
        <f>VLOOKUP(AD97,'[1]Chemistry Table (Oct 2020)'!$B:$HH,85,FALSE)</f>
        <v>2500</v>
      </c>
      <c r="AI97" s="27" t="s">
        <v>18</v>
      </c>
      <c r="AK97" s="23" t="s">
        <v>103</v>
      </c>
      <c r="AL97" s="29" t="s">
        <v>15</v>
      </c>
      <c r="AM97" s="25" t="s">
        <v>40</v>
      </c>
      <c r="AN97" s="25" t="s">
        <v>36</v>
      </c>
      <c r="AO97" s="26" t="str">
        <f>VLOOKUP(AK97,'[1]Chemistry Table (Oct 2020)'!$B:$HH,85,FALSE)</f>
        <v>580</v>
      </c>
      <c r="AP97" s="27" t="s">
        <v>18</v>
      </c>
      <c r="AR97" s="23" t="s">
        <v>104</v>
      </c>
      <c r="AS97" s="29" t="s">
        <v>15</v>
      </c>
      <c r="AT97" s="25" t="s">
        <v>40</v>
      </c>
      <c r="AU97" s="25" t="s">
        <v>36</v>
      </c>
      <c r="AV97" s="26" t="str">
        <f>VLOOKUP(AR97,'[1]Chemistry Table (Oct 2020)'!$B:$HH,85,FALSE)</f>
        <v>4500</v>
      </c>
      <c r="AW97" s="27" t="s">
        <v>18</v>
      </c>
      <c r="AY97" s="23" t="s">
        <v>105</v>
      </c>
      <c r="AZ97" s="29" t="s">
        <v>27</v>
      </c>
      <c r="BA97" s="25" t="s">
        <v>40</v>
      </c>
      <c r="BB97" s="25" t="s">
        <v>36</v>
      </c>
      <c r="BC97" s="26" t="str">
        <f>VLOOKUP(AY97,'[1]Chemistry Table (Oct 2020)'!$B:$HH,85,FALSE)</f>
        <v>680</v>
      </c>
      <c r="BD97" s="27" t="s">
        <v>18</v>
      </c>
    </row>
    <row r="98" spans="2:56" x14ac:dyDescent="0.25">
      <c r="B98" s="23" t="s">
        <v>98</v>
      </c>
      <c r="C98" s="24" t="s">
        <v>15</v>
      </c>
      <c r="D98" s="25" t="s">
        <v>41</v>
      </c>
      <c r="E98" s="25" t="s">
        <v>36</v>
      </c>
      <c r="F98" s="26" t="str">
        <f>VLOOKUP(B98,'[1]Chemistry Table (Oct 2020)'!$B:$HH,98,FALSE)</f>
        <v>5.9</v>
      </c>
      <c r="G98" s="27" t="s">
        <v>18</v>
      </c>
      <c r="I98" s="23" t="s">
        <v>99</v>
      </c>
      <c r="J98" s="29" t="s">
        <v>15</v>
      </c>
      <c r="K98" s="25" t="s">
        <v>41</v>
      </c>
      <c r="L98" s="25" t="s">
        <v>36</v>
      </c>
      <c r="M98" s="26" t="s">
        <v>31</v>
      </c>
      <c r="N98" s="27" t="s">
        <v>18</v>
      </c>
      <c r="P98" s="23" t="s">
        <v>100</v>
      </c>
      <c r="Q98" s="29" t="s">
        <v>15</v>
      </c>
      <c r="R98" s="25" t="s">
        <v>41</v>
      </c>
      <c r="S98" s="25" t="s">
        <v>36</v>
      </c>
      <c r="T98" s="26" t="str">
        <f>VLOOKUP(P98,'[1]Chemistry Table (Oct 2020)'!$B:$HH,98,FALSE)</f>
        <v>40</v>
      </c>
      <c r="U98" s="27" t="s">
        <v>18</v>
      </c>
      <c r="W98" s="23" t="s">
        <v>101</v>
      </c>
      <c r="X98" s="29" t="s">
        <v>15</v>
      </c>
      <c r="Y98" s="25" t="s">
        <v>41</v>
      </c>
      <c r="Z98" s="25" t="s">
        <v>36</v>
      </c>
      <c r="AA98" s="26" t="str">
        <f>VLOOKUP(W98,'[1]Chemistry Table (Oct 2020)'!$B:$HH,98,FALSE)</f>
        <v>130</v>
      </c>
      <c r="AB98" s="27" t="s">
        <v>18</v>
      </c>
      <c r="AD98" s="23" t="s">
        <v>102</v>
      </c>
      <c r="AE98" s="29" t="s">
        <v>15</v>
      </c>
      <c r="AF98" s="25" t="s">
        <v>41</v>
      </c>
      <c r="AG98" s="25" t="s">
        <v>36</v>
      </c>
      <c r="AH98" s="26" t="str">
        <f>VLOOKUP(AD98,'[1]Chemistry Table (Oct 2020)'!$B:$HH,98,FALSE)</f>
        <v>99</v>
      </c>
      <c r="AI98" s="27" t="s">
        <v>18</v>
      </c>
      <c r="AK98" s="23" t="s">
        <v>103</v>
      </c>
      <c r="AL98" s="29" t="s">
        <v>15</v>
      </c>
      <c r="AM98" s="25" t="s">
        <v>41</v>
      </c>
      <c r="AN98" s="25" t="s">
        <v>36</v>
      </c>
      <c r="AO98" s="26" t="str">
        <f>VLOOKUP(AK98,'[1]Chemistry Table (Oct 2020)'!$B:$HH,98,FALSE)</f>
        <v>&lt;5</v>
      </c>
      <c r="AP98" s="27" t="s">
        <v>18</v>
      </c>
      <c r="AR98" s="23" t="s">
        <v>104</v>
      </c>
      <c r="AS98" s="29" t="s">
        <v>15</v>
      </c>
      <c r="AT98" s="25" t="s">
        <v>41</v>
      </c>
      <c r="AU98" s="25" t="s">
        <v>36</v>
      </c>
      <c r="AV98" s="26" t="str">
        <f>VLOOKUP(AR98,'[1]Chemistry Table (Oct 2020)'!$B:$HH,98,FALSE)</f>
        <v>57</v>
      </c>
      <c r="AW98" s="27" t="s">
        <v>18</v>
      </c>
      <c r="AY98" s="23" t="s">
        <v>105</v>
      </c>
      <c r="AZ98" s="29" t="s">
        <v>27</v>
      </c>
      <c r="BA98" s="25" t="s">
        <v>41</v>
      </c>
      <c r="BB98" s="25" t="s">
        <v>36</v>
      </c>
      <c r="BC98" s="26" t="str">
        <f>VLOOKUP(AY98,'[1]Chemistry Table (Oct 2020)'!$B:$HH,98,FALSE)</f>
        <v>26</v>
      </c>
      <c r="BD98" s="27" t="s">
        <v>18</v>
      </c>
    </row>
    <row r="99" spans="2:56" x14ac:dyDescent="0.25">
      <c r="B99" s="23" t="s">
        <v>98</v>
      </c>
      <c r="C99" s="24" t="s">
        <v>15</v>
      </c>
      <c r="D99" s="25" t="s">
        <v>42</v>
      </c>
      <c r="E99" s="25" t="s">
        <v>36</v>
      </c>
      <c r="F99" s="26" t="str">
        <f>VLOOKUP(B99,'[1]Chemistry Table (Oct 2020)'!$B:$HH,110,FALSE)</f>
        <v>97</v>
      </c>
      <c r="G99" s="27" t="s">
        <v>18</v>
      </c>
      <c r="I99" s="23" t="s">
        <v>99</v>
      </c>
      <c r="J99" s="29" t="s">
        <v>15</v>
      </c>
      <c r="K99" s="25" t="s">
        <v>42</v>
      </c>
      <c r="L99" s="25" t="s">
        <v>36</v>
      </c>
      <c r="M99" s="26" t="s">
        <v>31</v>
      </c>
      <c r="N99" s="27" t="s">
        <v>18</v>
      </c>
      <c r="P99" s="23" t="s">
        <v>100</v>
      </c>
      <c r="Q99" s="29" t="s">
        <v>15</v>
      </c>
      <c r="R99" s="25" t="s">
        <v>42</v>
      </c>
      <c r="S99" s="25" t="s">
        <v>36</v>
      </c>
      <c r="T99" s="26" t="str">
        <f>VLOOKUP(P99,'[1]Chemistry Table (Oct 2020)'!$B:$HH,110,FALSE)</f>
        <v>290</v>
      </c>
      <c r="U99" s="27" t="s">
        <v>18</v>
      </c>
      <c r="W99" s="23" t="s">
        <v>101</v>
      </c>
      <c r="X99" s="29" t="s">
        <v>15</v>
      </c>
      <c r="Y99" s="25" t="s">
        <v>42</v>
      </c>
      <c r="Z99" s="25" t="s">
        <v>36</v>
      </c>
      <c r="AA99" s="26" t="str">
        <f>VLOOKUP(W99,'[1]Chemistry Table (Oct 2020)'!$B:$HH,110,FALSE)</f>
        <v>31</v>
      </c>
      <c r="AB99" s="27" t="s">
        <v>18</v>
      </c>
      <c r="AD99" s="23" t="s">
        <v>102</v>
      </c>
      <c r="AE99" s="29" t="s">
        <v>15</v>
      </c>
      <c r="AF99" s="25" t="s">
        <v>42</v>
      </c>
      <c r="AG99" s="25" t="s">
        <v>36</v>
      </c>
      <c r="AH99" s="26" t="str">
        <f>VLOOKUP(AD99,'[1]Chemistry Table (Oct 2020)'!$B:$HH,110,FALSE)</f>
        <v>190</v>
      </c>
      <c r="AI99" s="27" t="s">
        <v>18</v>
      </c>
      <c r="AK99" s="23" t="s">
        <v>103</v>
      </c>
      <c r="AL99" s="29" t="s">
        <v>15</v>
      </c>
      <c r="AM99" s="25" t="s">
        <v>42</v>
      </c>
      <c r="AN99" s="25" t="s">
        <v>36</v>
      </c>
      <c r="AO99" s="26" t="str">
        <f>VLOOKUP(AK99,'[1]Chemistry Table (Oct 2020)'!$B:$HH,110,FALSE)</f>
        <v>20</v>
      </c>
      <c r="AP99" s="27" t="s">
        <v>18</v>
      </c>
      <c r="AR99" s="23" t="s">
        <v>104</v>
      </c>
      <c r="AS99" s="29" t="s">
        <v>15</v>
      </c>
      <c r="AT99" s="25" t="s">
        <v>42</v>
      </c>
      <c r="AU99" s="25" t="s">
        <v>36</v>
      </c>
      <c r="AV99" s="26" t="str">
        <f>VLOOKUP(AR99,'[1]Chemistry Table (Oct 2020)'!$B:$HH,110,FALSE)</f>
        <v>380</v>
      </c>
      <c r="AW99" s="27" t="s">
        <v>18</v>
      </c>
      <c r="AY99" s="23" t="s">
        <v>105</v>
      </c>
      <c r="AZ99" s="29" t="s">
        <v>27</v>
      </c>
      <c r="BA99" s="25" t="s">
        <v>42</v>
      </c>
      <c r="BB99" s="25" t="s">
        <v>36</v>
      </c>
      <c r="BC99" s="26" t="str">
        <f>VLOOKUP(AY99,'[1]Chemistry Table (Oct 2020)'!$B:$HH,110,FALSE)</f>
        <v>55</v>
      </c>
      <c r="BD99" s="27" t="s">
        <v>18</v>
      </c>
    </row>
    <row r="100" spans="2:56" x14ac:dyDescent="0.25">
      <c r="B100" s="23" t="s">
        <v>98</v>
      </c>
      <c r="C100" s="24" t="s">
        <v>15</v>
      </c>
      <c r="D100" s="25" t="s">
        <v>43</v>
      </c>
      <c r="E100" s="25" t="s">
        <v>36</v>
      </c>
      <c r="F100" s="26" t="str">
        <f>VLOOKUP(B100,'[1]Chemistry Table (Oct 2020)'!$B:$HH,88,FALSE)</f>
        <v>1300</v>
      </c>
      <c r="G100" s="27" t="s">
        <v>18</v>
      </c>
      <c r="I100" s="23" t="s">
        <v>99</v>
      </c>
      <c r="J100" s="29" t="s">
        <v>15</v>
      </c>
      <c r="K100" s="25" t="s">
        <v>43</v>
      </c>
      <c r="L100" s="25" t="s">
        <v>36</v>
      </c>
      <c r="M100" s="26" t="s">
        <v>31</v>
      </c>
      <c r="N100" s="27" t="s">
        <v>18</v>
      </c>
      <c r="P100" s="23" t="s">
        <v>100</v>
      </c>
      <c r="Q100" s="29" t="s">
        <v>15</v>
      </c>
      <c r="R100" s="25" t="s">
        <v>43</v>
      </c>
      <c r="S100" s="25" t="s">
        <v>36</v>
      </c>
      <c r="T100" s="26" t="str">
        <f>VLOOKUP(P100,'[1]Chemistry Table (Oct 2020)'!$B:$HH,88,FALSE)</f>
        <v>2500</v>
      </c>
      <c r="U100" s="27" t="s">
        <v>18</v>
      </c>
      <c r="W100" s="23" t="s">
        <v>101</v>
      </c>
      <c r="X100" s="29" t="s">
        <v>15</v>
      </c>
      <c r="Y100" s="25" t="s">
        <v>43</v>
      </c>
      <c r="Z100" s="25" t="s">
        <v>36</v>
      </c>
      <c r="AA100" s="26" t="str">
        <f>VLOOKUP(W100,'[1]Chemistry Table (Oct 2020)'!$B:$HH,88,FALSE)</f>
        <v>140</v>
      </c>
      <c r="AB100" s="27" t="s">
        <v>18</v>
      </c>
      <c r="AD100" s="23" t="s">
        <v>102</v>
      </c>
      <c r="AE100" s="29" t="s">
        <v>15</v>
      </c>
      <c r="AF100" s="25" t="s">
        <v>43</v>
      </c>
      <c r="AG100" s="25" t="s">
        <v>36</v>
      </c>
      <c r="AH100" s="26" t="str">
        <f>VLOOKUP(AD100,'[1]Chemistry Table (Oct 2020)'!$B:$HH,88,FALSE)</f>
        <v>1900</v>
      </c>
      <c r="AI100" s="27" t="s">
        <v>18</v>
      </c>
      <c r="AK100" s="23" t="s">
        <v>103</v>
      </c>
      <c r="AL100" s="29" t="s">
        <v>15</v>
      </c>
      <c r="AM100" s="25" t="s">
        <v>43</v>
      </c>
      <c r="AN100" s="25" t="s">
        <v>36</v>
      </c>
      <c r="AO100" s="26" t="str">
        <f>VLOOKUP(AK100,'[1]Chemistry Table (Oct 2020)'!$B:$HH,88,FALSE)</f>
        <v>470</v>
      </c>
      <c r="AP100" s="27" t="s">
        <v>18</v>
      </c>
      <c r="AR100" s="23" t="s">
        <v>104</v>
      </c>
      <c r="AS100" s="29" t="s">
        <v>15</v>
      </c>
      <c r="AT100" s="25" t="s">
        <v>43</v>
      </c>
      <c r="AU100" s="25" t="s">
        <v>36</v>
      </c>
      <c r="AV100" s="26" t="str">
        <f>VLOOKUP(AR100,'[1]Chemistry Table (Oct 2020)'!$B:$HH,88,FALSE)</f>
        <v>2400</v>
      </c>
      <c r="AW100" s="27" t="s">
        <v>18</v>
      </c>
      <c r="AY100" s="23" t="s">
        <v>105</v>
      </c>
      <c r="AZ100" s="29" t="s">
        <v>27</v>
      </c>
      <c r="BA100" s="25" t="s">
        <v>43</v>
      </c>
      <c r="BB100" s="25" t="s">
        <v>36</v>
      </c>
      <c r="BC100" s="26" t="str">
        <f>VLOOKUP(AY100,'[1]Chemistry Table (Oct 2020)'!$B:$HH,88,FALSE)</f>
        <v>400</v>
      </c>
      <c r="BD100" s="27" t="s">
        <v>18</v>
      </c>
    </row>
    <row r="101" spans="2:56" x14ac:dyDescent="0.25">
      <c r="B101" s="23" t="s">
        <v>98</v>
      </c>
      <c r="C101" s="24" t="s">
        <v>15</v>
      </c>
      <c r="D101" s="25" t="s">
        <v>44</v>
      </c>
      <c r="E101" s="25" t="s">
        <v>36</v>
      </c>
      <c r="F101" s="26" t="str">
        <f>VLOOKUP(B101,'[1]Chemistry Table (Oct 2020)'!$B:$HH,116,FALSE)</f>
        <v>8</v>
      </c>
      <c r="G101" s="27" t="s">
        <v>18</v>
      </c>
      <c r="I101" s="23" t="s">
        <v>99</v>
      </c>
      <c r="J101" s="29" t="s">
        <v>15</v>
      </c>
      <c r="K101" s="25" t="s">
        <v>44</v>
      </c>
      <c r="L101" s="25" t="s">
        <v>36</v>
      </c>
      <c r="M101" s="26" t="s">
        <v>31</v>
      </c>
      <c r="N101" s="27" t="s">
        <v>18</v>
      </c>
      <c r="P101" s="23" t="s">
        <v>100</v>
      </c>
      <c r="Q101" s="29" t="s">
        <v>15</v>
      </c>
      <c r="R101" s="25" t="s">
        <v>44</v>
      </c>
      <c r="S101" s="25" t="s">
        <v>36</v>
      </c>
      <c r="T101" s="26" t="str">
        <f>VLOOKUP(P101,'[1]Chemistry Table (Oct 2020)'!$B:$HH,116,FALSE)</f>
        <v>5.3</v>
      </c>
      <c r="U101" s="27" t="s">
        <v>18</v>
      </c>
      <c r="W101" s="23" t="s">
        <v>101</v>
      </c>
      <c r="X101" s="29" t="s">
        <v>15</v>
      </c>
      <c r="Y101" s="25" t="s">
        <v>44</v>
      </c>
      <c r="Z101" s="25" t="s">
        <v>36</v>
      </c>
      <c r="AA101" s="26" t="str">
        <f>VLOOKUP(W101,'[1]Chemistry Table (Oct 2020)'!$B:$HH,116,FALSE)</f>
        <v>17</v>
      </c>
      <c r="AB101" s="27" t="s">
        <v>18</v>
      </c>
      <c r="AD101" s="23" t="s">
        <v>102</v>
      </c>
      <c r="AE101" s="29" t="s">
        <v>15</v>
      </c>
      <c r="AF101" s="25" t="s">
        <v>44</v>
      </c>
      <c r="AG101" s="25" t="s">
        <v>36</v>
      </c>
      <c r="AH101" s="26" t="str">
        <f>VLOOKUP(AD101,'[1]Chemistry Table (Oct 2020)'!$B:$HH,116,FALSE)</f>
        <v>14</v>
      </c>
      <c r="AI101" s="27" t="s">
        <v>18</v>
      </c>
      <c r="AK101" s="23" t="s">
        <v>103</v>
      </c>
      <c r="AL101" s="29" t="s">
        <v>15</v>
      </c>
      <c r="AM101" s="25" t="s">
        <v>44</v>
      </c>
      <c r="AN101" s="25" t="s">
        <v>36</v>
      </c>
      <c r="AO101" s="26" t="str">
        <f>VLOOKUP(AK101,'[1]Chemistry Table (Oct 2020)'!$B:$HH,116,FALSE)</f>
        <v>&lt;5</v>
      </c>
      <c r="AP101" s="27" t="s">
        <v>18</v>
      </c>
      <c r="AR101" s="23" t="s">
        <v>104</v>
      </c>
      <c r="AS101" s="29" t="s">
        <v>15</v>
      </c>
      <c r="AT101" s="25" t="s">
        <v>44</v>
      </c>
      <c r="AU101" s="25" t="s">
        <v>36</v>
      </c>
      <c r="AV101" s="26" t="str">
        <f>VLOOKUP(AR101,'[1]Chemistry Table (Oct 2020)'!$B:$HH,116,FALSE)</f>
        <v>9.7</v>
      </c>
      <c r="AW101" s="27" t="s">
        <v>18</v>
      </c>
      <c r="AY101" s="23" t="s">
        <v>105</v>
      </c>
      <c r="AZ101" s="29" t="s">
        <v>27</v>
      </c>
      <c r="BA101" s="25" t="s">
        <v>44</v>
      </c>
      <c r="BB101" s="25" t="s">
        <v>36</v>
      </c>
      <c r="BC101" s="26" t="str">
        <f>VLOOKUP(AY101,'[1]Chemistry Table (Oct 2020)'!$B:$HH,116,FALSE)</f>
        <v>9.1</v>
      </c>
      <c r="BD101" s="27" t="s">
        <v>18</v>
      </c>
    </row>
    <row r="102" spans="2:56" x14ac:dyDescent="0.25">
      <c r="B102" s="23" t="s">
        <v>98</v>
      </c>
      <c r="C102" s="24" t="s">
        <v>15</v>
      </c>
      <c r="D102" s="25" t="s">
        <v>45</v>
      </c>
      <c r="E102" s="25" t="s">
        <v>36</v>
      </c>
      <c r="F102" s="26" t="str">
        <f>VLOOKUP(B102,'[1]Chemistry Table (Oct 2020)'!$B:$HH,24,FALSE)</f>
        <v>0.07</v>
      </c>
      <c r="G102" s="27" t="s">
        <v>46</v>
      </c>
      <c r="I102" s="23" t="s">
        <v>99</v>
      </c>
      <c r="J102" s="29" t="s">
        <v>15</v>
      </c>
      <c r="K102" s="25" t="s">
        <v>45</v>
      </c>
      <c r="L102" s="25" t="s">
        <v>36</v>
      </c>
      <c r="M102" s="26" t="s">
        <v>31</v>
      </c>
      <c r="N102" s="27" t="s">
        <v>46</v>
      </c>
      <c r="P102" s="23" t="s">
        <v>100</v>
      </c>
      <c r="Q102" s="29" t="s">
        <v>15</v>
      </c>
      <c r="R102" s="25" t="s">
        <v>45</v>
      </c>
      <c r="S102" s="25" t="s">
        <v>36</v>
      </c>
      <c r="T102" s="26" t="str">
        <f>VLOOKUP(P102,'[1]Chemistry Table (Oct 2020)'!$B:$HH,24,FALSE)</f>
        <v>&lt;0.01</v>
      </c>
      <c r="U102" s="27" t="s">
        <v>46</v>
      </c>
      <c r="W102" s="23" t="s">
        <v>101</v>
      </c>
      <c r="X102" s="29" t="s">
        <v>15</v>
      </c>
      <c r="Y102" s="25" t="s">
        <v>45</v>
      </c>
      <c r="Z102" s="25" t="s">
        <v>36</v>
      </c>
      <c r="AA102" s="30" t="str">
        <f>VLOOKUP(W102,'[1]Chemistry Table (Oct 2020)'!$B:$HH,24,FALSE)</f>
        <v>5.1</v>
      </c>
      <c r="AB102" s="27" t="s">
        <v>46</v>
      </c>
      <c r="AD102" s="23" t="s">
        <v>102</v>
      </c>
      <c r="AE102" s="29" t="s">
        <v>15</v>
      </c>
      <c r="AF102" s="25" t="s">
        <v>45</v>
      </c>
      <c r="AG102" s="25" t="s">
        <v>36</v>
      </c>
      <c r="AH102" s="26" t="str">
        <f>VLOOKUP(AD102,'[1]Chemistry Table (Oct 2020)'!$B:$HH,24,FALSE)</f>
        <v>0.36</v>
      </c>
      <c r="AI102" s="27" t="s">
        <v>46</v>
      </c>
      <c r="AK102" s="23" t="s">
        <v>103</v>
      </c>
      <c r="AL102" s="29" t="s">
        <v>15</v>
      </c>
      <c r="AM102" s="25" t="s">
        <v>45</v>
      </c>
      <c r="AN102" s="25" t="s">
        <v>36</v>
      </c>
      <c r="AO102" s="26" t="str">
        <f>VLOOKUP(AK102,'[1]Chemistry Table (Oct 2020)'!$B:$HH,24,FALSE)</f>
        <v>0.35</v>
      </c>
      <c r="AP102" s="27" t="s">
        <v>46</v>
      </c>
      <c r="AR102" s="23" t="s">
        <v>104</v>
      </c>
      <c r="AS102" s="29" t="s">
        <v>15</v>
      </c>
      <c r="AT102" s="25" t="s">
        <v>45</v>
      </c>
      <c r="AU102" s="25" t="s">
        <v>36</v>
      </c>
      <c r="AV102" s="26" t="str">
        <f>VLOOKUP(AR102,'[1]Chemistry Table (Oct 2020)'!$B:$HH,24,FALSE)</f>
        <v>0.32</v>
      </c>
      <c r="AW102" s="27" t="s">
        <v>46</v>
      </c>
      <c r="AY102" s="23" t="s">
        <v>105</v>
      </c>
      <c r="AZ102" s="29" t="s">
        <v>27</v>
      </c>
      <c r="BA102" s="25" t="s">
        <v>45</v>
      </c>
      <c r="BB102" s="25" t="s">
        <v>36</v>
      </c>
      <c r="BC102" s="30" t="str">
        <f>VLOOKUP(AY102,'[1]Chemistry Table (Oct 2020)'!$B:$HH,24,FALSE)</f>
        <v>0.47</v>
      </c>
      <c r="BD102" s="27" t="s">
        <v>46</v>
      </c>
    </row>
    <row r="103" spans="2:56" x14ac:dyDescent="0.25">
      <c r="B103" s="23" t="s">
        <v>98</v>
      </c>
      <c r="C103" s="24" t="s">
        <v>15</v>
      </c>
      <c r="D103" s="25" t="s">
        <v>47</v>
      </c>
      <c r="E103" s="25" t="s">
        <v>36</v>
      </c>
      <c r="F103" s="26" t="str">
        <f>VLOOKUP(B103,'[1]Chemistry Table (Oct 2020)'!$B:$HH,26,FALSE)</f>
        <v>34</v>
      </c>
      <c r="G103" s="27" t="s">
        <v>18</v>
      </c>
      <c r="I103" s="23" t="s">
        <v>99</v>
      </c>
      <c r="J103" s="29" t="s">
        <v>15</v>
      </c>
      <c r="K103" s="25" t="s">
        <v>47</v>
      </c>
      <c r="L103" s="25" t="s">
        <v>36</v>
      </c>
      <c r="M103" s="26" t="s">
        <v>31</v>
      </c>
      <c r="N103" s="27" t="s">
        <v>18</v>
      </c>
      <c r="P103" s="23" t="s">
        <v>100</v>
      </c>
      <c r="Q103" s="29" t="s">
        <v>15</v>
      </c>
      <c r="R103" s="25" t="s">
        <v>47</v>
      </c>
      <c r="S103" s="25" t="s">
        <v>36</v>
      </c>
      <c r="T103" s="26" t="str">
        <f>VLOOKUP(P103,'[1]Chemistry Table (Oct 2020)'!$B:$HH,26,FALSE)</f>
        <v>19</v>
      </c>
      <c r="U103" s="27" t="s">
        <v>18</v>
      </c>
      <c r="W103" s="23" t="s">
        <v>101</v>
      </c>
      <c r="X103" s="29" t="s">
        <v>15</v>
      </c>
      <c r="Y103" s="25" t="s">
        <v>47</v>
      </c>
      <c r="Z103" s="25" t="s">
        <v>36</v>
      </c>
      <c r="AA103" s="26" t="str">
        <f>VLOOKUP(W103,'[1]Chemistry Table (Oct 2020)'!$B:$HH,26,FALSE)</f>
        <v>22</v>
      </c>
      <c r="AB103" s="27" t="s">
        <v>18</v>
      </c>
      <c r="AD103" s="23" t="s">
        <v>102</v>
      </c>
      <c r="AE103" s="29" t="s">
        <v>15</v>
      </c>
      <c r="AF103" s="25" t="s">
        <v>47</v>
      </c>
      <c r="AG103" s="25" t="s">
        <v>36</v>
      </c>
      <c r="AH103" s="26" t="str">
        <f>VLOOKUP(AD103,'[1]Chemistry Table (Oct 2020)'!$B:$HH,26,FALSE)</f>
        <v>16</v>
      </c>
      <c r="AI103" s="27" t="s">
        <v>18</v>
      </c>
      <c r="AK103" s="23" t="s">
        <v>103</v>
      </c>
      <c r="AL103" s="29" t="s">
        <v>15</v>
      </c>
      <c r="AM103" s="25" t="s">
        <v>47</v>
      </c>
      <c r="AN103" s="25" t="s">
        <v>36</v>
      </c>
      <c r="AO103" s="26" t="str">
        <f>VLOOKUP(AK103,'[1]Chemistry Table (Oct 2020)'!$B:$HH,26,FALSE)</f>
        <v>29</v>
      </c>
      <c r="AP103" s="27" t="s">
        <v>18</v>
      </c>
      <c r="AR103" s="23" t="s">
        <v>104</v>
      </c>
      <c r="AS103" s="29" t="s">
        <v>15</v>
      </c>
      <c r="AT103" s="25" t="s">
        <v>47</v>
      </c>
      <c r="AU103" s="25" t="s">
        <v>36</v>
      </c>
      <c r="AV103" s="26" t="str">
        <f>VLOOKUP(AR103,'[1]Chemistry Table (Oct 2020)'!$B:$HH,26,FALSE)</f>
        <v>12</v>
      </c>
      <c r="AW103" s="27" t="s">
        <v>18</v>
      </c>
      <c r="AY103" s="23" t="s">
        <v>105</v>
      </c>
      <c r="AZ103" s="29" t="s">
        <v>27</v>
      </c>
      <c r="BA103" s="25" t="s">
        <v>47</v>
      </c>
      <c r="BB103" s="25" t="s">
        <v>36</v>
      </c>
      <c r="BC103" s="26" t="str">
        <f>VLOOKUP(AY103,'[1]Chemistry Table (Oct 2020)'!$B:$HH,26,FALSE)</f>
        <v>11</v>
      </c>
      <c r="BD103" s="27" t="s">
        <v>18</v>
      </c>
    </row>
    <row r="104" spans="2:56" x14ac:dyDescent="0.25">
      <c r="B104" s="23" t="s">
        <v>98</v>
      </c>
      <c r="C104" s="24" t="s">
        <v>15</v>
      </c>
      <c r="D104" s="25" t="s">
        <v>48</v>
      </c>
      <c r="E104" s="25" t="s">
        <v>36</v>
      </c>
      <c r="F104" s="26" t="str">
        <f>VLOOKUP(B104,'[1]Chemistry Table (Oct 2020)'!$B:$HH,87,FALSE)</f>
        <v>&lt;0.5</v>
      </c>
      <c r="G104" s="27" t="s">
        <v>18</v>
      </c>
      <c r="I104" s="23" t="s">
        <v>99</v>
      </c>
      <c r="J104" s="29" t="s">
        <v>15</v>
      </c>
      <c r="K104" s="25" t="s">
        <v>48</v>
      </c>
      <c r="L104" s="25" t="s">
        <v>36</v>
      </c>
      <c r="M104" s="26" t="s">
        <v>31</v>
      </c>
      <c r="N104" s="27" t="s">
        <v>18</v>
      </c>
      <c r="P104" s="23" t="s">
        <v>100</v>
      </c>
      <c r="Q104" s="29" t="s">
        <v>15</v>
      </c>
      <c r="R104" s="25" t="s">
        <v>48</v>
      </c>
      <c r="S104" s="25" t="s">
        <v>36</v>
      </c>
      <c r="T104" s="26" t="str">
        <f>VLOOKUP(P104,'[1]Chemistry Table (Oct 2020)'!$B:$HH,87,FALSE)</f>
        <v>0.7</v>
      </c>
      <c r="U104" s="27" t="s">
        <v>18</v>
      </c>
      <c r="W104" s="23" t="s">
        <v>101</v>
      </c>
      <c r="X104" s="29" t="s">
        <v>15</v>
      </c>
      <c r="Y104" s="25" t="s">
        <v>48</v>
      </c>
      <c r="Z104" s="25" t="s">
        <v>36</v>
      </c>
      <c r="AA104" s="26" t="str">
        <f>VLOOKUP(W104,'[1]Chemistry Table (Oct 2020)'!$B:$HH,87,FALSE)</f>
        <v>1.5</v>
      </c>
      <c r="AB104" s="27" t="s">
        <v>18</v>
      </c>
      <c r="AD104" s="23" t="s">
        <v>102</v>
      </c>
      <c r="AE104" s="29" t="s">
        <v>15</v>
      </c>
      <c r="AF104" s="25" t="s">
        <v>48</v>
      </c>
      <c r="AG104" s="25" t="s">
        <v>36</v>
      </c>
      <c r="AH104" s="26" t="str">
        <f>VLOOKUP(AD104,'[1]Chemistry Table (Oct 2020)'!$B:$HH,87,FALSE)</f>
        <v>&lt;0.5</v>
      </c>
      <c r="AI104" s="27" t="s">
        <v>18</v>
      </c>
      <c r="AK104" s="23" t="s">
        <v>103</v>
      </c>
      <c r="AL104" s="29" t="s">
        <v>15</v>
      </c>
      <c r="AM104" s="25" t="s">
        <v>48</v>
      </c>
      <c r="AN104" s="25" t="s">
        <v>36</v>
      </c>
      <c r="AO104" s="26" t="str">
        <f>VLOOKUP(AK104,'[1]Chemistry Table (Oct 2020)'!$B:$HH,87,FALSE)</f>
        <v>&lt;0.5</v>
      </c>
      <c r="AP104" s="27" t="s">
        <v>18</v>
      </c>
      <c r="AR104" s="23" t="s">
        <v>104</v>
      </c>
      <c r="AS104" s="29" t="s">
        <v>15</v>
      </c>
      <c r="AT104" s="25" t="s">
        <v>48</v>
      </c>
      <c r="AU104" s="25" t="s">
        <v>36</v>
      </c>
      <c r="AV104" s="26" t="str">
        <f>VLOOKUP(AR104,'[1]Chemistry Table (Oct 2020)'!$B:$HH,87,FALSE)</f>
        <v>&lt;0.5</v>
      </c>
      <c r="AW104" s="27" t="s">
        <v>18</v>
      </c>
      <c r="AY104" s="23" t="s">
        <v>105</v>
      </c>
      <c r="AZ104" s="29" t="s">
        <v>27</v>
      </c>
      <c r="BA104" s="25" t="s">
        <v>48</v>
      </c>
      <c r="BB104" s="25" t="s">
        <v>36</v>
      </c>
      <c r="BC104" s="26" t="str">
        <f>VLOOKUP(AY104,'[1]Chemistry Table (Oct 2020)'!$B:$HH,87,FALSE)</f>
        <v>&lt;0.5</v>
      </c>
      <c r="BD104" s="27" t="s">
        <v>18</v>
      </c>
    </row>
    <row r="105" spans="2:56" x14ac:dyDescent="0.25">
      <c r="B105" s="23" t="s">
        <v>98</v>
      </c>
      <c r="C105" s="24" t="s">
        <v>15</v>
      </c>
      <c r="D105" s="25" t="s">
        <v>49</v>
      </c>
      <c r="E105" s="25" t="s">
        <v>36</v>
      </c>
      <c r="F105" s="26" t="str">
        <f>VLOOKUP(B105,'[1]Chemistry Table (Oct 2020)'!$B:$HH,86,FALSE)</f>
        <v>&lt;0.02</v>
      </c>
      <c r="G105" s="27" t="s">
        <v>18</v>
      </c>
      <c r="I105" s="23" t="s">
        <v>99</v>
      </c>
      <c r="J105" s="29" t="s">
        <v>15</v>
      </c>
      <c r="K105" s="25" t="s">
        <v>49</v>
      </c>
      <c r="L105" s="25" t="s">
        <v>36</v>
      </c>
      <c r="M105" s="26" t="s">
        <v>31</v>
      </c>
      <c r="N105" s="27" t="s">
        <v>18</v>
      </c>
      <c r="P105" s="23" t="s">
        <v>100</v>
      </c>
      <c r="Q105" s="29" t="s">
        <v>15</v>
      </c>
      <c r="R105" s="25" t="s">
        <v>49</v>
      </c>
      <c r="S105" s="25" t="s">
        <v>36</v>
      </c>
      <c r="T105" s="26" t="str">
        <f>VLOOKUP(P105,'[1]Chemistry Table (Oct 2020)'!$B:$HH,86,FALSE)</f>
        <v>&lt;0.02</v>
      </c>
      <c r="U105" s="27" t="s">
        <v>18</v>
      </c>
      <c r="W105" s="23" t="s">
        <v>101</v>
      </c>
      <c r="X105" s="29" t="s">
        <v>15</v>
      </c>
      <c r="Y105" s="25" t="s">
        <v>49</v>
      </c>
      <c r="Z105" s="25" t="s">
        <v>36</v>
      </c>
      <c r="AA105" s="26" t="str">
        <f>VLOOKUP(W105,'[1]Chemistry Table (Oct 2020)'!$B:$HH,86,FALSE)</f>
        <v>&lt;0.02</v>
      </c>
      <c r="AB105" s="27" t="s">
        <v>18</v>
      </c>
      <c r="AD105" s="23" t="s">
        <v>102</v>
      </c>
      <c r="AE105" s="29" t="s">
        <v>15</v>
      </c>
      <c r="AF105" s="25" t="s">
        <v>49</v>
      </c>
      <c r="AG105" s="25" t="s">
        <v>36</v>
      </c>
      <c r="AH105" s="26" t="str">
        <f>VLOOKUP(AD105,'[1]Chemistry Table (Oct 2020)'!$B:$HH,86,FALSE)</f>
        <v>&lt;0.02</v>
      </c>
      <c r="AI105" s="27" t="s">
        <v>18</v>
      </c>
      <c r="AK105" s="23" t="s">
        <v>103</v>
      </c>
      <c r="AL105" s="29" t="s">
        <v>15</v>
      </c>
      <c r="AM105" s="25" t="s">
        <v>49</v>
      </c>
      <c r="AN105" s="25" t="s">
        <v>36</v>
      </c>
      <c r="AO105" s="26" t="str">
        <f>VLOOKUP(AK105,'[1]Chemistry Table (Oct 2020)'!$B:$HH,86,FALSE)</f>
        <v>&lt;0.02</v>
      </c>
      <c r="AP105" s="27" t="s">
        <v>18</v>
      </c>
      <c r="AR105" s="23" t="s">
        <v>104</v>
      </c>
      <c r="AS105" s="29" t="s">
        <v>15</v>
      </c>
      <c r="AT105" s="25" t="s">
        <v>49</v>
      </c>
      <c r="AU105" s="25" t="s">
        <v>36</v>
      </c>
      <c r="AV105" s="26" t="str">
        <f>VLOOKUP(AR105,'[1]Chemistry Table (Oct 2020)'!$B:$HH,86,FALSE)</f>
        <v>&lt;0.02</v>
      </c>
      <c r="AW105" s="27" t="s">
        <v>18</v>
      </c>
      <c r="AY105" s="23" t="s">
        <v>105</v>
      </c>
      <c r="AZ105" s="29" t="s">
        <v>27</v>
      </c>
      <c r="BA105" s="25" t="s">
        <v>49</v>
      </c>
      <c r="BB105" s="25" t="s">
        <v>36</v>
      </c>
      <c r="BC105" s="26" t="str">
        <f>VLOOKUP(AY105,'[1]Chemistry Table (Oct 2020)'!$B:$HH,86,FALSE)</f>
        <v>&lt;0.02</v>
      </c>
      <c r="BD105" s="27" t="s">
        <v>18</v>
      </c>
    </row>
    <row r="106" spans="2:56" x14ac:dyDescent="0.25">
      <c r="B106" s="23" t="s">
        <v>98</v>
      </c>
      <c r="C106" s="24" t="s">
        <v>15</v>
      </c>
      <c r="D106" s="25" t="s">
        <v>50</v>
      </c>
      <c r="E106" s="25" t="s">
        <v>36</v>
      </c>
      <c r="F106" s="26" t="str">
        <f>VLOOKUP(B106,'[1]Chemistry Table (Oct 2020)'!$B:$HH,25,FALSE)</f>
        <v>&lt;0.02</v>
      </c>
      <c r="G106" s="27" t="s">
        <v>18</v>
      </c>
      <c r="I106" s="23" t="s">
        <v>99</v>
      </c>
      <c r="J106" s="29" t="s">
        <v>15</v>
      </c>
      <c r="K106" s="25" t="s">
        <v>50</v>
      </c>
      <c r="L106" s="25" t="s">
        <v>36</v>
      </c>
      <c r="M106" s="26" t="s">
        <v>31</v>
      </c>
      <c r="N106" s="27" t="s">
        <v>18</v>
      </c>
      <c r="P106" s="23" t="s">
        <v>100</v>
      </c>
      <c r="Q106" s="29" t="s">
        <v>15</v>
      </c>
      <c r="R106" s="25" t="s">
        <v>50</v>
      </c>
      <c r="S106" s="25" t="s">
        <v>36</v>
      </c>
      <c r="T106" s="26" t="str">
        <f>VLOOKUP(P106,'[1]Chemistry Table (Oct 2020)'!$B:$HH,25,FALSE)</f>
        <v>&lt;0.02</v>
      </c>
      <c r="U106" s="27" t="s">
        <v>18</v>
      </c>
      <c r="W106" s="23" t="s">
        <v>101</v>
      </c>
      <c r="X106" s="29" t="s">
        <v>15</v>
      </c>
      <c r="Y106" s="25" t="s">
        <v>50</v>
      </c>
      <c r="Z106" s="25" t="s">
        <v>36</v>
      </c>
      <c r="AA106" s="26" t="str">
        <f>VLOOKUP(W106,'[1]Chemistry Table (Oct 2020)'!$B:$HH,25,FALSE)</f>
        <v>&lt;0.02</v>
      </c>
      <c r="AB106" s="27" t="s">
        <v>18</v>
      </c>
      <c r="AD106" s="23" t="s">
        <v>102</v>
      </c>
      <c r="AE106" s="29" t="s">
        <v>15</v>
      </c>
      <c r="AF106" s="25" t="s">
        <v>50</v>
      </c>
      <c r="AG106" s="25" t="s">
        <v>36</v>
      </c>
      <c r="AH106" s="26" t="str">
        <f>VLOOKUP(AD106,'[1]Chemistry Table (Oct 2020)'!$B:$HH,25,FALSE)</f>
        <v>&lt;0.02</v>
      </c>
      <c r="AI106" s="27" t="s">
        <v>18</v>
      </c>
      <c r="AK106" s="23" t="s">
        <v>103</v>
      </c>
      <c r="AL106" s="29" t="s">
        <v>15</v>
      </c>
      <c r="AM106" s="25" t="s">
        <v>50</v>
      </c>
      <c r="AN106" s="25" t="s">
        <v>36</v>
      </c>
      <c r="AO106" s="26" t="str">
        <f>VLOOKUP(AK106,'[1]Chemistry Table (Oct 2020)'!$B:$HH,25,FALSE)</f>
        <v>0.06</v>
      </c>
      <c r="AP106" s="27" t="s">
        <v>18</v>
      </c>
      <c r="AR106" s="23" t="s">
        <v>104</v>
      </c>
      <c r="AS106" s="29" t="s">
        <v>15</v>
      </c>
      <c r="AT106" s="25" t="s">
        <v>50</v>
      </c>
      <c r="AU106" s="25" t="s">
        <v>36</v>
      </c>
      <c r="AV106" s="26" t="str">
        <f>VLOOKUP(AR106,'[1]Chemistry Table (Oct 2020)'!$B:$HH,25,FALSE)</f>
        <v>&lt;0.02</v>
      </c>
      <c r="AW106" s="27" t="s">
        <v>18</v>
      </c>
      <c r="AY106" s="23" t="s">
        <v>105</v>
      </c>
      <c r="AZ106" s="29" t="s">
        <v>27</v>
      </c>
      <c r="BA106" s="25" t="s">
        <v>50</v>
      </c>
      <c r="BB106" s="25" t="s">
        <v>36</v>
      </c>
      <c r="BC106" s="26" t="str">
        <f>VLOOKUP(AY106,'[1]Chemistry Table (Oct 2020)'!$B:$HH,25,FALSE)</f>
        <v>0.23</v>
      </c>
      <c r="BD106" s="27" t="s">
        <v>18</v>
      </c>
    </row>
    <row r="107" spans="2:56" x14ac:dyDescent="0.25">
      <c r="B107" s="23" t="s">
        <v>98</v>
      </c>
      <c r="C107" s="24" t="s">
        <v>15</v>
      </c>
      <c r="D107" s="25" t="s">
        <v>51</v>
      </c>
      <c r="E107" s="25" t="s">
        <v>36</v>
      </c>
      <c r="F107" s="26" t="str">
        <f>VLOOKUP(B107,'[1]Chemistry Table (Oct 2020)'!$B:$HH,115,FALSE)</f>
        <v>&lt;0.01</v>
      </c>
      <c r="G107" s="27" t="s">
        <v>18</v>
      </c>
      <c r="I107" s="23" t="s">
        <v>99</v>
      </c>
      <c r="J107" s="24" t="s">
        <v>15</v>
      </c>
      <c r="K107" s="25" t="s">
        <v>51</v>
      </c>
      <c r="L107" s="25" t="s">
        <v>36</v>
      </c>
      <c r="M107" s="26" t="s">
        <v>31</v>
      </c>
      <c r="N107" s="27" t="s">
        <v>18</v>
      </c>
      <c r="P107" s="23" t="s">
        <v>100</v>
      </c>
      <c r="Q107" s="24" t="s">
        <v>15</v>
      </c>
      <c r="R107" s="25" t="s">
        <v>52</v>
      </c>
      <c r="S107" s="25" t="s">
        <v>36</v>
      </c>
      <c r="T107" s="26" t="str">
        <f>VLOOKUP(P107,'[1]Chemistry Table (Oct 2020)'!$B:$HH,115,FALSE)</f>
        <v>0.01</v>
      </c>
      <c r="U107" s="27" t="s">
        <v>18</v>
      </c>
      <c r="W107" s="23" t="s">
        <v>101</v>
      </c>
      <c r="X107" s="24" t="s">
        <v>15</v>
      </c>
      <c r="Y107" s="25" t="s">
        <v>52</v>
      </c>
      <c r="Z107" s="25" t="s">
        <v>36</v>
      </c>
      <c r="AA107" s="26" t="str">
        <f>VLOOKUP(W107,'[1]Chemistry Table (Oct 2020)'!$B:$HH,115,FALSE)</f>
        <v>0.08</v>
      </c>
      <c r="AB107" s="27" t="s">
        <v>18</v>
      </c>
      <c r="AD107" s="23" t="s">
        <v>102</v>
      </c>
      <c r="AE107" s="24" t="s">
        <v>15</v>
      </c>
      <c r="AF107" s="25" t="s">
        <v>52</v>
      </c>
      <c r="AG107" s="25" t="s">
        <v>36</v>
      </c>
      <c r="AH107" s="26" t="str">
        <f>VLOOKUP(AD107,'[1]Chemistry Table (Oct 2020)'!$B:$HH,115,FALSE)</f>
        <v>&lt;0.01</v>
      </c>
      <c r="AI107" s="27" t="s">
        <v>18</v>
      </c>
      <c r="AK107" s="23" t="s">
        <v>103</v>
      </c>
      <c r="AL107" s="24" t="s">
        <v>15</v>
      </c>
      <c r="AM107" s="25" t="s">
        <v>52</v>
      </c>
      <c r="AN107" s="25" t="s">
        <v>36</v>
      </c>
      <c r="AO107" s="26" t="str">
        <f>VLOOKUP(AK107,'[1]Chemistry Table (Oct 2020)'!$B:$HH,115,FALSE)</f>
        <v>0.18</v>
      </c>
      <c r="AP107" s="27" t="s">
        <v>18</v>
      </c>
      <c r="AR107" s="23" t="s">
        <v>104</v>
      </c>
      <c r="AS107" s="24" t="s">
        <v>15</v>
      </c>
      <c r="AT107" s="25" t="s">
        <v>52</v>
      </c>
      <c r="AU107" s="25" t="s">
        <v>36</v>
      </c>
      <c r="AV107" s="26" t="str">
        <f>VLOOKUP(AR107,'[1]Chemistry Table (Oct 2020)'!$B:$HH,115,FALSE)</f>
        <v>0.05</v>
      </c>
      <c r="AW107" s="27" t="s">
        <v>18</v>
      </c>
      <c r="AY107" s="23" t="s">
        <v>105</v>
      </c>
      <c r="AZ107" s="24" t="s">
        <v>15</v>
      </c>
      <c r="BA107" s="25" t="s">
        <v>52</v>
      </c>
      <c r="BB107" s="25" t="s">
        <v>36</v>
      </c>
      <c r="BC107" s="26" t="str">
        <f>VLOOKUP(AY107,'[1]Chemistry Table (Oct 2020)'!$B:$HH,115,FALSE)</f>
        <v>&lt;0.01</v>
      </c>
      <c r="BD107" s="27" t="s">
        <v>18</v>
      </c>
    </row>
    <row r="108" spans="2:56" x14ac:dyDescent="0.25">
      <c r="B108" s="23" t="s">
        <v>98</v>
      </c>
      <c r="C108" s="24" t="s">
        <v>15</v>
      </c>
      <c r="D108" s="25" t="s">
        <v>53</v>
      </c>
      <c r="E108" s="25" t="s">
        <v>36</v>
      </c>
      <c r="F108" s="26" t="str">
        <f>VLOOKUP(B108,'[1]Chemistry Table (Oct 2020)'!$B:$HH,84,FALSE)</f>
        <v>&lt;5</v>
      </c>
      <c r="G108" s="27" t="s">
        <v>18</v>
      </c>
      <c r="I108" s="23" t="s">
        <v>19</v>
      </c>
      <c r="J108" s="24" t="s">
        <v>15</v>
      </c>
      <c r="K108" s="25" t="s">
        <v>53</v>
      </c>
      <c r="L108" s="25" t="s">
        <v>36</v>
      </c>
      <c r="M108" s="26" t="s">
        <v>31</v>
      </c>
      <c r="N108" s="27" t="s">
        <v>18</v>
      </c>
      <c r="P108" s="23" t="s">
        <v>100</v>
      </c>
      <c r="Q108" s="24" t="s">
        <v>15</v>
      </c>
      <c r="R108" s="25" t="s">
        <v>53</v>
      </c>
      <c r="S108" s="25" t="s">
        <v>36</v>
      </c>
      <c r="T108" s="26" t="str">
        <f>VLOOKUP(P108,'[1]Chemistry Table (Oct 2020)'!$B:$HH,84,FALSE)</f>
        <v>&lt;5</v>
      </c>
      <c r="U108" s="27" t="s">
        <v>18</v>
      </c>
      <c r="W108" s="23" t="s">
        <v>101</v>
      </c>
      <c r="X108" s="24" t="s">
        <v>15</v>
      </c>
      <c r="Y108" s="25" t="s">
        <v>53</v>
      </c>
      <c r="Z108" s="25" t="s">
        <v>36</v>
      </c>
      <c r="AA108" s="26" t="str">
        <f>VLOOKUP(W108,'[1]Chemistry Table (Oct 2020)'!$B:$HH,84,FALSE)</f>
        <v>&lt;10</v>
      </c>
      <c r="AB108" s="27" t="s">
        <v>18</v>
      </c>
      <c r="AD108" s="23" t="s">
        <v>102</v>
      </c>
      <c r="AE108" s="24" t="s">
        <v>15</v>
      </c>
      <c r="AF108" s="25" t="s">
        <v>53</v>
      </c>
      <c r="AG108" s="25" t="s">
        <v>36</v>
      </c>
      <c r="AH108" s="26" t="str">
        <f>VLOOKUP(AD108,'[1]Chemistry Table (Oct 2020)'!$B:$HH,84,FALSE)</f>
        <v>&lt;5</v>
      </c>
      <c r="AI108" s="27" t="s">
        <v>18</v>
      </c>
      <c r="AK108" s="23" t="s">
        <v>103</v>
      </c>
      <c r="AL108" s="24" t="s">
        <v>15</v>
      </c>
      <c r="AM108" s="25" t="s">
        <v>53</v>
      </c>
      <c r="AN108" s="25" t="s">
        <v>36</v>
      </c>
      <c r="AO108" s="26" t="str">
        <f>VLOOKUP(AK108,'[1]Chemistry Table (Oct 2020)'!$B:$HH,84,FALSE)</f>
        <v>&lt;5</v>
      </c>
      <c r="AP108" s="27" t="s">
        <v>18</v>
      </c>
      <c r="AR108" s="23" t="s">
        <v>104</v>
      </c>
      <c r="AS108" s="24" t="s">
        <v>15</v>
      </c>
      <c r="AT108" s="25" t="s">
        <v>53</v>
      </c>
      <c r="AU108" s="25" t="s">
        <v>36</v>
      </c>
      <c r="AV108" s="26" t="str">
        <f>VLOOKUP(AR108,'[1]Chemistry Table (Oct 2020)'!$B:$HH,84,FALSE)</f>
        <v>&lt;5</v>
      </c>
      <c r="AW108" s="27" t="s">
        <v>18</v>
      </c>
      <c r="AY108" s="23" t="s">
        <v>105</v>
      </c>
      <c r="AZ108" s="24" t="s">
        <v>15</v>
      </c>
      <c r="BA108" s="25" t="s">
        <v>53</v>
      </c>
      <c r="BB108" s="25" t="s">
        <v>36</v>
      </c>
      <c r="BC108" s="26" t="str">
        <f>VLOOKUP(AY108,'[1]Chemistry Table (Oct 2020)'!$B:$HH,84,FALSE)</f>
        <v>&lt;5</v>
      </c>
      <c r="BD108" s="27" t="s">
        <v>18</v>
      </c>
    </row>
    <row r="109" spans="2:56" x14ac:dyDescent="0.25">
      <c r="B109" s="23" t="s">
        <v>98</v>
      </c>
      <c r="C109" s="24" t="s">
        <v>15</v>
      </c>
      <c r="D109" s="25" t="s">
        <v>54</v>
      </c>
      <c r="E109" s="25" t="s">
        <v>36</v>
      </c>
      <c r="F109" s="26" t="str">
        <f>VLOOKUP(B109,'[1]Chemistry Table (Oct 2020)'!$B:$HH,91,FALSE)</f>
        <v>&lt;0.05</v>
      </c>
      <c r="G109" s="31" t="s">
        <v>55</v>
      </c>
      <c r="I109" s="23" t="s">
        <v>99</v>
      </c>
      <c r="J109" s="29" t="s">
        <v>15</v>
      </c>
      <c r="K109" s="25" t="s">
        <v>54</v>
      </c>
      <c r="L109" s="25" t="s">
        <v>36</v>
      </c>
      <c r="M109" s="26" t="s">
        <v>31</v>
      </c>
      <c r="N109" s="31" t="s">
        <v>55</v>
      </c>
      <c r="P109" s="23" t="s">
        <v>100</v>
      </c>
      <c r="Q109" s="29" t="s">
        <v>15</v>
      </c>
      <c r="R109" s="25" t="s">
        <v>54</v>
      </c>
      <c r="S109" s="25" t="s">
        <v>36</v>
      </c>
      <c r="T109" s="26" t="str">
        <f>VLOOKUP(P109,'[1]Chemistry Table (Oct 2020)'!$B:$HH,91,FALSE)</f>
        <v>&lt;0.05</v>
      </c>
      <c r="U109" s="31" t="s">
        <v>55</v>
      </c>
      <c r="W109" s="23" t="s">
        <v>101</v>
      </c>
      <c r="X109" s="29" t="s">
        <v>15</v>
      </c>
      <c r="Y109" s="25" t="s">
        <v>54</v>
      </c>
      <c r="Z109" s="25" t="s">
        <v>36</v>
      </c>
      <c r="AA109" s="26" t="str">
        <f>VLOOKUP(W109,'[1]Chemistry Table (Oct 2020)'!$B:$HH,91,FALSE)</f>
        <v>&lt;0.05</v>
      </c>
      <c r="AB109" s="31" t="s">
        <v>55</v>
      </c>
      <c r="AD109" s="23" t="s">
        <v>102</v>
      </c>
      <c r="AE109" s="29" t="s">
        <v>15</v>
      </c>
      <c r="AF109" s="25" t="s">
        <v>54</v>
      </c>
      <c r="AG109" s="25" t="s">
        <v>36</v>
      </c>
      <c r="AH109" s="26" t="str">
        <f>VLOOKUP(AD109,'[1]Chemistry Table (Oct 2020)'!$B:$HH,91,FALSE)</f>
        <v>&lt;0.05</v>
      </c>
      <c r="AI109" s="31" t="s">
        <v>55</v>
      </c>
      <c r="AK109" s="23" t="s">
        <v>103</v>
      </c>
      <c r="AL109" s="29" t="s">
        <v>15</v>
      </c>
      <c r="AM109" s="25" t="s">
        <v>54</v>
      </c>
      <c r="AN109" s="25" t="s">
        <v>36</v>
      </c>
      <c r="AO109" s="26" t="str">
        <f>VLOOKUP(AK109,'[1]Chemistry Table (Oct 2020)'!$B:$HH,91,FALSE)</f>
        <v>&lt;0.05</v>
      </c>
      <c r="AP109" s="31" t="s">
        <v>55</v>
      </c>
      <c r="AR109" s="23" t="s">
        <v>104</v>
      </c>
      <c r="AS109" s="29" t="s">
        <v>15</v>
      </c>
      <c r="AT109" s="25" t="s">
        <v>54</v>
      </c>
      <c r="AU109" s="25" t="s">
        <v>36</v>
      </c>
      <c r="AV109" s="26" t="str">
        <f>VLOOKUP(AR109,'[1]Chemistry Table (Oct 2020)'!$B:$HH,90,FALSE)</f>
        <v>&lt;0.05</v>
      </c>
      <c r="AW109" s="31" t="s">
        <v>55</v>
      </c>
      <c r="AY109" s="23" t="s">
        <v>105</v>
      </c>
      <c r="AZ109" s="29" t="s">
        <v>27</v>
      </c>
      <c r="BA109" s="25" t="s">
        <v>54</v>
      </c>
      <c r="BB109" s="25" t="s">
        <v>36</v>
      </c>
      <c r="BC109" s="26" t="str">
        <f>VLOOKUP(AY109,'[1]Chemistry Table (Oct 2020)'!$B:$HH,91,FALSE)</f>
        <v>0.08</v>
      </c>
      <c r="BD109" s="31" t="s">
        <v>55</v>
      </c>
    </row>
    <row r="110" spans="2:56" x14ac:dyDescent="0.25">
      <c r="B110" s="23" t="s">
        <v>98</v>
      </c>
      <c r="C110" s="24" t="s">
        <v>15</v>
      </c>
      <c r="D110" s="25" t="s">
        <v>56</v>
      </c>
      <c r="E110" s="25" t="s">
        <v>36</v>
      </c>
      <c r="F110" s="26" t="str">
        <f>VLOOKUP(B110,'[1]Chemistry Table (Oct 2020)'!$B:$HH,93,FALSE)</f>
        <v>&lt;0.001</v>
      </c>
      <c r="G110" s="27" t="s">
        <v>57</v>
      </c>
      <c r="I110" s="23" t="s">
        <v>99</v>
      </c>
      <c r="J110" s="29" t="s">
        <v>15</v>
      </c>
      <c r="K110" s="25" t="s">
        <v>56</v>
      </c>
      <c r="L110" s="25" t="s">
        <v>36</v>
      </c>
      <c r="M110" s="26" t="s">
        <v>31</v>
      </c>
      <c r="N110" s="27" t="s">
        <v>57</v>
      </c>
      <c r="P110" s="23" t="s">
        <v>100</v>
      </c>
      <c r="Q110" s="29" t="s">
        <v>15</v>
      </c>
      <c r="R110" s="25" t="s">
        <v>56</v>
      </c>
      <c r="S110" s="25" t="s">
        <v>36</v>
      </c>
      <c r="T110" s="26" t="str">
        <f>VLOOKUP(P110,'[1]Chemistry Table (Oct 2020)'!$B:$HH,93,FALSE)</f>
        <v>0.004</v>
      </c>
      <c r="U110" s="27" t="s">
        <v>57</v>
      </c>
      <c r="W110" s="23" t="s">
        <v>101</v>
      </c>
      <c r="X110" s="29" t="s">
        <v>15</v>
      </c>
      <c r="Y110" s="25" t="s">
        <v>56</v>
      </c>
      <c r="Z110" s="25" t="s">
        <v>36</v>
      </c>
      <c r="AA110" s="26" t="str">
        <f>VLOOKUP(W110,'[1]Chemistry Table (Oct 2020)'!$B:$HH,93,FALSE)</f>
        <v>0.001</v>
      </c>
      <c r="AB110" s="27" t="s">
        <v>57</v>
      </c>
      <c r="AD110" s="23" t="s">
        <v>102</v>
      </c>
      <c r="AE110" s="29" t="s">
        <v>15</v>
      </c>
      <c r="AF110" s="25" t="s">
        <v>56</v>
      </c>
      <c r="AG110" s="25" t="s">
        <v>36</v>
      </c>
      <c r="AH110" s="26" t="str">
        <f>VLOOKUP(AD110,'[1]Chemistry Table (Oct 2020)'!$B:$HH,93,FALSE)</f>
        <v>0.009</v>
      </c>
      <c r="AI110" s="27" t="s">
        <v>57</v>
      </c>
      <c r="AK110" s="23" t="s">
        <v>103</v>
      </c>
      <c r="AL110" s="29" t="s">
        <v>15</v>
      </c>
      <c r="AM110" s="25" t="s">
        <v>56</v>
      </c>
      <c r="AN110" s="25" t="s">
        <v>36</v>
      </c>
      <c r="AO110" s="26" t="str">
        <f>VLOOKUP(AK110,'[1]Chemistry Table (Oct 2020)'!$B:$HH,93,FALSE)</f>
        <v>0.002</v>
      </c>
      <c r="AP110" s="27" t="s">
        <v>57</v>
      </c>
      <c r="AR110" s="23" t="s">
        <v>104</v>
      </c>
      <c r="AS110" s="29" t="s">
        <v>15</v>
      </c>
      <c r="AT110" s="25" t="s">
        <v>56</v>
      </c>
      <c r="AU110" s="25" t="s">
        <v>36</v>
      </c>
      <c r="AV110" s="26" t="str">
        <f>VLOOKUP(AR110,'[1]Chemistry Table (Oct 2020)'!$B:$HH,92,FALSE)</f>
        <v>0.001</v>
      </c>
      <c r="AW110" s="27" t="s">
        <v>57</v>
      </c>
      <c r="AY110" s="23" t="s">
        <v>105</v>
      </c>
      <c r="AZ110" s="29" t="s">
        <v>27</v>
      </c>
      <c r="BA110" s="25" t="s">
        <v>56</v>
      </c>
      <c r="BB110" s="25" t="s">
        <v>36</v>
      </c>
      <c r="BC110" s="26" t="str">
        <f>VLOOKUP(AY110,'[1]Chemistry Table (Oct 2020)'!$B:$HH,93,FALSE)</f>
        <v>&lt;0.001</v>
      </c>
      <c r="BD110" s="27" t="s">
        <v>57</v>
      </c>
    </row>
    <row r="111" spans="2:56" x14ac:dyDescent="0.25">
      <c r="B111" s="23" t="s">
        <v>98</v>
      </c>
      <c r="C111" s="24" t="s">
        <v>15</v>
      </c>
      <c r="D111" s="25" t="s">
        <v>58</v>
      </c>
      <c r="E111" s="25" t="s">
        <v>36</v>
      </c>
      <c r="F111" s="26" t="str">
        <f>VLOOKUP(B111,'[1]Chemistry Table (Oct 2020)'!$B:$HH,95,FALSE)</f>
        <v>&lt;0.02</v>
      </c>
      <c r="G111" s="32" t="s">
        <v>18</v>
      </c>
      <c r="I111" s="23" t="s">
        <v>99</v>
      </c>
      <c r="J111" s="29" t="s">
        <v>15</v>
      </c>
      <c r="K111" s="25" t="s">
        <v>58</v>
      </c>
      <c r="L111" s="25" t="s">
        <v>36</v>
      </c>
      <c r="M111" s="26" t="s">
        <v>31</v>
      </c>
      <c r="N111" s="32" t="s">
        <v>18</v>
      </c>
      <c r="P111" s="23" t="s">
        <v>100</v>
      </c>
      <c r="Q111" s="29" t="s">
        <v>15</v>
      </c>
      <c r="R111" s="25" t="s">
        <v>58</v>
      </c>
      <c r="S111" s="25" t="s">
        <v>36</v>
      </c>
      <c r="T111" s="26" t="str">
        <f>VLOOKUP(P111,'[1]Chemistry Table (Oct 2020)'!$B:$HH,95,FALSE)</f>
        <v>0.03</v>
      </c>
      <c r="U111" s="32" t="s">
        <v>18</v>
      </c>
      <c r="W111" s="23" t="s">
        <v>101</v>
      </c>
      <c r="X111" s="29" t="s">
        <v>15</v>
      </c>
      <c r="Y111" s="25" t="s">
        <v>58</v>
      </c>
      <c r="Z111" s="25" t="s">
        <v>36</v>
      </c>
      <c r="AA111" s="26" t="str">
        <f>VLOOKUP(W111,'[1]Chemistry Table (Oct 2020)'!$B:$HH,95,FALSE)</f>
        <v>0.2</v>
      </c>
      <c r="AB111" s="32" t="s">
        <v>18</v>
      </c>
      <c r="AD111" s="23" t="s">
        <v>102</v>
      </c>
      <c r="AE111" s="29" t="s">
        <v>15</v>
      </c>
      <c r="AF111" s="25" t="s">
        <v>58</v>
      </c>
      <c r="AG111" s="25" t="s">
        <v>36</v>
      </c>
      <c r="AH111" s="26" t="str">
        <f>VLOOKUP(AD111,'[1]Chemistry Table (Oct 2020)'!$B:$HH,95,FALSE)</f>
        <v>0.06</v>
      </c>
      <c r="AI111" s="32" t="s">
        <v>18</v>
      </c>
      <c r="AK111" s="23" t="s">
        <v>103</v>
      </c>
      <c r="AL111" s="29" t="s">
        <v>15</v>
      </c>
      <c r="AM111" s="25" t="s">
        <v>58</v>
      </c>
      <c r="AN111" s="25" t="s">
        <v>36</v>
      </c>
      <c r="AO111" s="26" t="str">
        <f>VLOOKUP(AK111,'[1]Chemistry Table (Oct 2020)'!$B:$HH,95,FALSE)</f>
        <v>0.05</v>
      </c>
      <c r="AP111" s="32" t="s">
        <v>18</v>
      </c>
      <c r="AR111" s="23" t="s">
        <v>104</v>
      </c>
      <c r="AS111" s="29" t="s">
        <v>15</v>
      </c>
      <c r="AT111" s="25" t="s">
        <v>58</v>
      </c>
      <c r="AU111" s="25" t="s">
        <v>36</v>
      </c>
      <c r="AV111" s="26" t="str">
        <f>VLOOKUP(AR111,'[1]Chemistry Table (Oct 2020)'!$B:$HH,94,FALSE)</f>
        <v>0.08</v>
      </c>
      <c r="AW111" s="32" t="s">
        <v>18</v>
      </c>
      <c r="AY111" s="23" t="s">
        <v>105</v>
      </c>
      <c r="AZ111" s="29" t="s">
        <v>27</v>
      </c>
      <c r="BA111" s="25" t="s">
        <v>58</v>
      </c>
      <c r="BB111" s="25" t="s">
        <v>36</v>
      </c>
      <c r="BC111" s="26" t="str">
        <f>VLOOKUP(AY111,'[1]Chemistry Table (Oct 2020)'!$B:$HH,95,FALSE)</f>
        <v>0.1</v>
      </c>
      <c r="BD111" s="32" t="s">
        <v>18</v>
      </c>
    </row>
    <row r="112" spans="2:56" x14ac:dyDescent="0.25">
      <c r="B112" s="23" t="s">
        <v>98</v>
      </c>
      <c r="C112" s="24" t="s">
        <v>15</v>
      </c>
      <c r="D112" s="25" t="s">
        <v>59</v>
      </c>
      <c r="E112" s="25" t="s">
        <v>36</v>
      </c>
      <c r="F112" s="26" t="str">
        <f>VLOOKUP(B112,'[1]Chemistry Table (Oct 2020)'!$B:$HH,97,FALSE)</f>
        <v>&lt;0.0002</v>
      </c>
      <c r="G112" s="31" t="s">
        <v>60</v>
      </c>
      <c r="I112" s="23" t="s">
        <v>99</v>
      </c>
      <c r="J112" s="29" t="s">
        <v>15</v>
      </c>
      <c r="K112" s="25" t="s">
        <v>59</v>
      </c>
      <c r="L112" s="25" t="s">
        <v>36</v>
      </c>
      <c r="M112" s="26" t="s">
        <v>31</v>
      </c>
      <c r="N112" s="31" t="s">
        <v>60</v>
      </c>
      <c r="P112" s="23" t="s">
        <v>100</v>
      </c>
      <c r="Q112" s="29" t="s">
        <v>15</v>
      </c>
      <c r="R112" s="25" t="s">
        <v>59</v>
      </c>
      <c r="S112" s="25" t="s">
        <v>36</v>
      </c>
      <c r="T112" s="26" t="str">
        <f>VLOOKUP(P112,'[1]Chemistry Table (Oct 2020)'!$B:$HH,97,FALSE)</f>
        <v>&lt;0.0002</v>
      </c>
      <c r="U112" s="31" t="s">
        <v>60</v>
      </c>
      <c r="W112" s="23" t="s">
        <v>101</v>
      </c>
      <c r="X112" s="29" t="s">
        <v>15</v>
      </c>
      <c r="Y112" s="25" t="s">
        <v>59</v>
      </c>
      <c r="Z112" s="25" t="s">
        <v>36</v>
      </c>
      <c r="AA112" s="26" t="str">
        <f>VLOOKUP(W112,'[1]Chemistry Table (Oct 2020)'!$B:$HH,97,FALSE)</f>
        <v>&lt;0.0002</v>
      </c>
      <c r="AB112" s="31" t="s">
        <v>60</v>
      </c>
      <c r="AD112" s="23" t="s">
        <v>102</v>
      </c>
      <c r="AE112" s="29" t="s">
        <v>15</v>
      </c>
      <c r="AF112" s="25" t="s">
        <v>59</v>
      </c>
      <c r="AG112" s="25" t="s">
        <v>36</v>
      </c>
      <c r="AH112" s="26" t="str">
        <f>VLOOKUP(AD112,'[1]Chemistry Table (Oct 2020)'!$B:$HH,97,FALSE)</f>
        <v>&lt;0.0002</v>
      </c>
      <c r="AI112" s="31" t="s">
        <v>60</v>
      </c>
      <c r="AK112" s="23" t="s">
        <v>103</v>
      </c>
      <c r="AL112" s="29" t="s">
        <v>15</v>
      </c>
      <c r="AM112" s="25" t="s">
        <v>59</v>
      </c>
      <c r="AN112" s="25" t="s">
        <v>36</v>
      </c>
      <c r="AO112" s="26" t="str">
        <f>VLOOKUP(AK112,'[1]Chemistry Table (Oct 2020)'!$B:$HH,97,FALSE)</f>
        <v>&lt;0.0002</v>
      </c>
      <c r="AP112" s="31" t="s">
        <v>60</v>
      </c>
      <c r="AR112" s="23" t="s">
        <v>104</v>
      </c>
      <c r="AS112" s="29" t="s">
        <v>15</v>
      </c>
      <c r="AT112" s="25" t="s">
        <v>59</v>
      </c>
      <c r="AU112" s="25" t="s">
        <v>36</v>
      </c>
      <c r="AV112" s="26" t="str">
        <f>VLOOKUP(AR112,'[1]Chemistry Table (Oct 2020)'!$B:$HH,96,FALSE)</f>
        <v>&lt;0.0002</v>
      </c>
      <c r="AW112" s="31" t="s">
        <v>60</v>
      </c>
      <c r="AY112" s="23" t="s">
        <v>105</v>
      </c>
      <c r="AZ112" s="29" t="s">
        <v>27</v>
      </c>
      <c r="BA112" s="25" t="s">
        <v>59</v>
      </c>
      <c r="BB112" s="25" t="s">
        <v>36</v>
      </c>
      <c r="BC112" s="26" t="str">
        <f>VLOOKUP(AY112,'[1]Chemistry Table (Oct 2020)'!$B:$HH,97,FALSE)</f>
        <v>&lt;0.0002</v>
      </c>
      <c r="BD112" s="31" t="s">
        <v>60</v>
      </c>
    </row>
    <row r="113" spans="2:56" x14ac:dyDescent="0.25">
      <c r="B113" s="23" t="s">
        <v>98</v>
      </c>
      <c r="C113" s="24" t="s">
        <v>15</v>
      </c>
      <c r="D113" s="25" t="s">
        <v>61</v>
      </c>
      <c r="E113" s="25" t="s">
        <v>36</v>
      </c>
      <c r="F113" s="26" t="str">
        <f>VLOOKUP(B113,'[1]Chemistry Table (Oct 2020)'!$B:$HH,103,FALSE)</f>
        <v>0.046</v>
      </c>
      <c r="G113" s="32" t="s">
        <v>18</v>
      </c>
      <c r="I113" s="23" t="s">
        <v>99</v>
      </c>
      <c r="J113" s="29" t="s">
        <v>15</v>
      </c>
      <c r="K113" s="25" t="s">
        <v>61</v>
      </c>
      <c r="L113" s="25" t="s">
        <v>36</v>
      </c>
      <c r="M113" s="26" t="s">
        <v>31</v>
      </c>
      <c r="N113" s="32" t="s">
        <v>18</v>
      </c>
      <c r="P113" s="23" t="s">
        <v>100</v>
      </c>
      <c r="Q113" s="29" t="s">
        <v>15</v>
      </c>
      <c r="R113" s="25" t="s">
        <v>61</v>
      </c>
      <c r="S113" s="25" t="s">
        <v>36</v>
      </c>
      <c r="T113" s="26" t="str">
        <f>VLOOKUP(P113,'[1]Chemistry Table (Oct 2020)'!$B:$HH,103,FALSE)</f>
        <v>0.018</v>
      </c>
      <c r="U113" s="32" t="s">
        <v>18</v>
      </c>
      <c r="W113" s="23" t="s">
        <v>101</v>
      </c>
      <c r="X113" s="29" t="s">
        <v>15</v>
      </c>
      <c r="Y113" s="25" t="s">
        <v>61</v>
      </c>
      <c r="Z113" s="25" t="s">
        <v>36</v>
      </c>
      <c r="AA113" s="26" t="str">
        <f>VLOOKUP(W113,'[1]Chemistry Table (Oct 2020)'!$B:$HH,103,FALSE)</f>
        <v>&lt;0.001</v>
      </c>
      <c r="AB113" s="32" t="s">
        <v>18</v>
      </c>
      <c r="AD113" s="23" t="s">
        <v>102</v>
      </c>
      <c r="AE113" s="29" t="s">
        <v>15</v>
      </c>
      <c r="AF113" s="25" t="s">
        <v>61</v>
      </c>
      <c r="AG113" s="25" t="s">
        <v>36</v>
      </c>
      <c r="AH113" s="26" t="str">
        <f>VLOOKUP(AD113,'[1]Chemistry Table (Oct 2020)'!$B:$HH,103,FALSE)</f>
        <v>0.086</v>
      </c>
      <c r="AI113" s="32" t="s">
        <v>18</v>
      </c>
      <c r="AK113" s="23" t="s">
        <v>103</v>
      </c>
      <c r="AL113" s="29" t="s">
        <v>15</v>
      </c>
      <c r="AM113" s="25" t="s">
        <v>61</v>
      </c>
      <c r="AN113" s="25" t="s">
        <v>36</v>
      </c>
      <c r="AO113" s="26" t="str">
        <f>VLOOKUP(AK113,'[1]Chemistry Table (Oct 2020)'!$B:$HH,103,FALSE)</f>
        <v>0.002</v>
      </c>
      <c r="AP113" s="32" t="s">
        <v>18</v>
      </c>
      <c r="AR113" s="23" t="s">
        <v>104</v>
      </c>
      <c r="AS113" s="29" t="s">
        <v>15</v>
      </c>
      <c r="AT113" s="25" t="s">
        <v>61</v>
      </c>
      <c r="AU113" s="25" t="s">
        <v>36</v>
      </c>
      <c r="AV113" s="26" t="str">
        <f>VLOOKUP(AR113,'[1]Chemistry Table (Oct 2020)'!$B:$HH,102,FALSE)</f>
        <v>0.071</v>
      </c>
      <c r="AW113" s="32" t="s">
        <v>18</v>
      </c>
      <c r="AY113" s="23" t="s">
        <v>105</v>
      </c>
      <c r="AZ113" s="29" t="s">
        <v>27</v>
      </c>
      <c r="BA113" s="25" t="s">
        <v>61</v>
      </c>
      <c r="BB113" s="25" t="s">
        <v>36</v>
      </c>
      <c r="BC113" s="26" t="str">
        <f>VLOOKUP(AY113,'[1]Chemistry Table (Oct 2020)'!$B:$HH,103,FALSE)</f>
        <v>0.004</v>
      </c>
      <c r="BD113" s="32" t="s">
        <v>18</v>
      </c>
    </row>
    <row r="114" spans="2:56" x14ac:dyDescent="0.25">
      <c r="B114" s="23" t="s">
        <v>98</v>
      </c>
      <c r="C114" s="24" t="s">
        <v>15</v>
      </c>
      <c r="D114" s="25" t="s">
        <v>62</v>
      </c>
      <c r="E114" s="25" t="s">
        <v>36</v>
      </c>
      <c r="F114" s="26" t="str">
        <f>VLOOKUP(B114,'[1]Chemistry Table (Oct 2020)'!$B:$HH,105,FALSE)</f>
        <v>&lt;0.001</v>
      </c>
      <c r="G114" s="27" t="s">
        <v>63</v>
      </c>
      <c r="I114" s="23" t="s">
        <v>99</v>
      </c>
      <c r="J114" s="29" t="s">
        <v>15</v>
      </c>
      <c r="K114" s="25" t="s">
        <v>62</v>
      </c>
      <c r="L114" s="25" t="s">
        <v>36</v>
      </c>
      <c r="M114" s="26" t="s">
        <v>31</v>
      </c>
      <c r="N114" s="27" t="s">
        <v>63</v>
      </c>
      <c r="P114" s="23" t="s">
        <v>100</v>
      </c>
      <c r="Q114" s="29" t="s">
        <v>15</v>
      </c>
      <c r="R114" s="25" t="s">
        <v>62</v>
      </c>
      <c r="S114" s="25" t="s">
        <v>36</v>
      </c>
      <c r="T114" s="26" t="str">
        <f>VLOOKUP(P114,'[1]Chemistry Table (Oct 2020)'!$B:$HH,105,FALSE)</f>
        <v>&lt;0.001</v>
      </c>
      <c r="U114" s="27" t="s">
        <v>63</v>
      </c>
      <c r="W114" s="23" t="s">
        <v>101</v>
      </c>
      <c r="X114" s="29" t="s">
        <v>15</v>
      </c>
      <c r="Y114" s="25" t="s">
        <v>62</v>
      </c>
      <c r="Z114" s="25" t="s">
        <v>36</v>
      </c>
      <c r="AA114" s="26" t="str">
        <f>VLOOKUP(W114,'[1]Chemistry Table (Oct 2020)'!$B:$HH,105,FALSE)</f>
        <v>&lt;0.001</v>
      </c>
      <c r="AB114" s="27" t="s">
        <v>63</v>
      </c>
      <c r="AD114" s="23" t="s">
        <v>102</v>
      </c>
      <c r="AE114" s="29" t="s">
        <v>15</v>
      </c>
      <c r="AF114" s="25" t="s">
        <v>62</v>
      </c>
      <c r="AG114" s="25" t="s">
        <v>36</v>
      </c>
      <c r="AH114" s="26" t="str">
        <f>VLOOKUP(AD114,'[1]Chemistry Table (Oct 2020)'!$B:$HH,105,FALSE)</f>
        <v>&lt;0.001</v>
      </c>
      <c r="AI114" s="27" t="s">
        <v>63</v>
      </c>
      <c r="AK114" s="23" t="s">
        <v>103</v>
      </c>
      <c r="AL114" s="29" t="s">
        <v>15</v>
      </c>
      <c r="AM114" s="25" t="s">
        <v>62</v>
      </c>
      <c r="AN114" s="25" t="s">
        <v>36</v>
      </c>
      <c r="AO114" s="26" t="str">
        <f>VLOOKUP(AK114,'[1]Chemistry Table (Oct 2020)'!$B:$HH,105,FALSE)</f>
        <v>&lt;0.001</v>
      </c>
      <c r="AP114" s="27" t="s">
        <v>63</v>
      </c>
      <c r="AR114" s="23" t="s">
        <v>104</v>
      </c>
      <c r="AS114" s="29" t="s">
        <v>15</v>
      </c>
      <c r="AT114" s="25" t="s">
        <v>62</v>
      </c>
      <c r="AU114" s="25" t="s">
        <v>36</v>
      </c>
      <c r="AV114" s="26" t="str">
        <f>VLOOKUP(AR114,'[1]Chemistry Table (Oct 2020)'!$B:$HH,105,FALSE)</f>
        <v>&lt;0.001</v>
      </c>
      <c r="AW114" s="27" t="s">
        <v>63</v>
      </c>
      <c r="AY114" s="23" t="s">
        <v>105</v>
      </c>
      <c r="AZ114" s="29" t="s">
        <v>27</v>
      </c>
      <c r="BA114" s="25" t="s">
        <v>62</v>
      </c>
      <c r="BB114" s="25" t="s">
        <v>36</v>
      </c>
      <c r="BC114" s="26" t="str">
        <f>VLOOKUP(AY114,'[1]Chemistry Table (Oct 2020)'!$B:$HH,105,FALSE)</f>
        <v>&lt;0.001</v>
      </c>
      <c r="BD114" s="27" t="s">
        <v>63</v>
      </c>
    </row>
    <row r="115" spans="2:56" x14ac:dyDescent="0.25">
      <c r="B115" s="23" t="s">
        <v>98</v>
      </c>
      <c r="C115" s="24" t="s">
        <v>15</v>
      </c>
      <c r="D115" s="25" t="s">
        <v>64</v>
      </c>
      <c r="E115" s="25" t="s">
        <v>36</v>
      </c>
      <c r="F115" s="26" t="str">
        <f>VLOOKUP(B115,'[1]Chemistry Table (Oct 2020)'!$B:$HH,107,FALSE)</f>
        <v>&lt;0.001</v>
      </c>
      <c r="G115" s="33" t="s">
        <v>65</v>
      </c>
      <c r="I115" s="23" t="s">
        <v>99</v>
      </c>
      <c r="J115" s="29" t="s">
        <v>15</v>
      </c>
      <c r="K115" s="25" t="s">
        <v>64</v>
      </c>
      <c r="L115" s="25" t="s">
        <v>36</v>
      </c>
      <c r="M115" s="26" t="s">
        <v>31</v>
      </c>
      <c r="N115" s="33" t="s">
        <v>65</v>
      </c>
      <c r="P115" s="23" t="s">
        <v>100</v>
      </c>
      <c r="Q115" s="29" t="s">
        <v>15</v>
      </c>
      <c r="R115" s="25" t="s">
        <v>64</v>
      </c>
      <c r="S115" s="25" t="s">
        <v>36</v>
      </c>
      <c r="T115" s="26" t="str">
        <f>VLOOKUP(P115,'[1]Chemistry Table (Oct 2020)'!$B:$HH,107,FALSE)</f>
        <v>&lt;0.001</v>
      </c>
      <c r="U115" s="33" t="s">
        <v>65</v>
      </c>
      <c r="W115" s="23" t="s">
        <v>101</v>
      </c>
      <c r="X115" s="29" t="s">
        <v>15</v>
      </c>
      <c r="Y115" s="25" t="s">
        <v>64</v>
      </c>
      <c r="Z115" s="25" t="s">
        <v>36</v>
      </c>
      <c r="AA115" s="26" t="str">
        <f>VLOOKUP(W115,'[1]Chemistry Table (Oct 2020)'!$B:$HH,107,FALSE)</f>
        <v>&lt;0.001</v>
      </c>
      <c r="AB115" s="33" t="s">
        <v>65</v>
      </c>
      <c r="AD115" s="23" t="s">
        <v>102</v>
      </c>
      <c r="AE115" s="29" t="s">
        <v>15</v>
      </c>
      <c r="AF115" s="25" t="s">
        <v>64</v>
      </c>
      <c r="AG115" s="25" t="s">
        <v>36</v>
      </c>
      <c r="AH115" s="26" t="str">
        <f>VLOOKUP(AD115,'[1]Chemistry Table (Oct 2020)'!$B:$HH,107,FALSE)</f>
        <v>&lt;0.001</v>
      </c>
      <c r="AI115" s="33" t="s">
        <v>65</v>
      </c>
      <c r="AK115" s="23" t="s">
        <v>103</v>
      </c>
      <c r="AL115" s="29" t="s">
        <v>15</v>
      </c>
      <c r="AM115" s="25" t="s">
        <v>64</v>
      </c>
      <c r="AN115" s="25" t="s">
        <v>36</v>
      </c>
      <c r="AO115" s="26" t="str">
        <f>VLOOKUP(AK115,'[1]Chemistry Table (Oct 2020)'!$B:$HH,107,FALSE)</f>
        <v>0.001</v>
      </c>
      <c r="AP115" s="33" t="s">
        <v>65</v>
      </c>
      <c r="AR115" s="23" t="s">
        <v>104</v>
      </c>
      <c r="AS115" s="29" t="s">
        <v>15</v>
      </c>
      <c r="AT115" s="25" t="s">
        <v>64</v>
      </c>
      <c r="AU115" s="25" t="s">
        <v>36</v>
      </c>
      <c r="AV115" s="26" t="str">
        <f>VLOOKUP(AR115,'[1]Chemistry Table (Oct 2020)'!$B:$HH,106,FALSE)</f>
        <v>&lt;0.001</v>
      </c>
      <c r="AW115" s="33" t="s">
        <v>65</v>
      </c>
      <c r="AY115" s="23" t="s">
        <v>105</v>
      </c>
      <c r="AZ115" s="29" t="s">
        <v>27</v>
      </c>
      <c r="BA115" s="25" t="s">
        <v>64</v>
      </c>
      <c r="BB115" s="25" t="s">
        <v>36</v>
      </c>
      <c r="BC115" s="26" t="str">
        <f>VLOOKUP(AY115,'[1]Chemistry Table (Oct 2020)'!$B:$HH,107,FALSE)</f>
        <v>&lt;0.001</v>
      </c>
      <c r="BD115" s="33" t="s">
        <v>65</v>
      </c>
    </row>
    <row r="116" spans="2:56" x14ac:dyDescent="0.25">
      <c r="B116" s="23" t="s">
        <v>98</v>
      </c>
      <c r="C116" s="24" t="s">
        <v>15</v>
      </c>
      <c r="D116" s="25" t="s">
        <v>66</v>
      </c>
      <c r="E116" s="25" t="s">
        <v>36</v>
      </c>
      <c r="F116" s="26" t="str">
        <f>VLOOKUP(B116,'[1]Chemistry Table - Fe (Oct ''20)'!B:M,12,FALSE)</f>
        <v>0.13</v>
      </c>
      <c r="G116" s="33" t="s">
        <v>18</v>
      </c>
      <c r="I116" s="23" t="s">
        <v>99</v>
      </c>
      <c r="J116" s="29" t="s">
        <v>15</v>
      </c>
      <c r="K116" s="25" t="s">
        <v>66</v>
      </c>
      <c r="L116" s="25" t="s">
        <v>36</v>
      </c>
      <c r="M116" s="26" t="s">
        <v>31</v>
      </c>
      <c r="N116" s="33" t="s">
        <v>18</v>
      </c>
      <c r="P116" s="23" t="s">
        <v>100</v>
      </c>
      <c r="Q116" s="29" t="s">
        <v>15</v>
      </c>
      <c r="R116" s="25" t="s">
        <v>66</v>
      </c>
      <c r="S116" s="25"/>
      <c r="T116" s="26" t="str">
        <f>VLOOKUP(P116,'[1]Chemistry Table - Fe (Oct ''20)'!B:M,12,FALSE)</f>
        <v>&lt;0.05</v>
      </c>
      <c r="U116" s="33" t="s">
        <v>18</v>
      </c>
      <c r="W116" s="23" t="s">
        <v>101</v>
      </c>
      <c r="X116" s="29" t="s">
        <v>15</v>
      </c>
      <c r="Y116" s="25" t="s">
        <v>66</v>
      </c>
      <c r="Z116" s="25"/>
      <c r="AA116" s="26" t="str">
        <f>VLOOKUP(W116,'[1]Chemistry Table - Fe (Oct ''20)'!B:M,12,FALSE)</f>
        <v>&lt;0.05</v>
      </c>
      <c r="AB116" s="33" t="s">
        <v>18</v>
      </c>
      <c r="AD116" s="23" t="s">
        <v>102</v>
      </c>
      <c r="AE116" s="29" t="s">
        <v>15</v>
      </c>
      <c r="AF116" s="25" t="s">
        <v>66</v>
      </c>
      <c r="AG116" s="25"/>
      <c r="AH116" s="26" t="str">
        <f>VLOOKUP(AD116,'[1]Chemistry Table - Fe (Oct ''20)'!B:M,12,FALSE)</f>
        <v>34</v>
      </c>
      <c r="AI116" s="33" t="s">
        <v>18</v>
      </c>
      <c r="AK116" s="23" t="s">
        <v>103</v>
      </c>
      <c r="AL116" s="29" t="s">
        <v>15</v>
      </c>
      <c r="AM116" s="25" t="s">
        <v>66</v>
      </c>
      <c r="AN116" s="25" t="s">
        <v>36</v>
      </c>
      <c r="AO116" s="26" t="str">
        <f>VLOOKUP(AK116,'[1]Chemistry Table - Fe (Oct ''20)'!B:M,12,FALSE)</f>
        <v>4.6</v>
      </c>
      <c r="AP116" s="33" t="s">
        <v>18</v>
      </c>
      <c r="AR116" s="23" t="s">
        <v>104</v>
      </c>
      <c r="AS116" s="29" t="s">
        <v>15</v>
      </c>
      <c r="AT116" s="25" t="s">
        <v>66</v>
      </c>
      <c r="AU116" s="25" t="s">
        <v>36</v>
      </c>
      <c r="AV116" s="26" t="str">
        <f>VLOOKUP(AR116,'[1]Chemistry Table - Fe (Oct ''20)'!B:M,12,FALSE)</f>
        <v>20</v>
      </c>
      <c r="AW116" s="33" t="s">
        <v>18</v>
      </c>
      <c r="AY116" s="23" t="s">
        <v>105</v>
      </c>
      <c r="AZ116" s="29" t="s">
        <v>27</v>
      </c>
      <c r="BA116" s="25" t="s">
        <v>66</v>
      </c>
      <c r="BB116" s="25" t="s">
        <v>36</v>
      </c>
      <c r="BC116" s="26" t="str">
        <f>VLOOKUP(AY116,'[1]Chemistry Table - Fe (Oct ''20)'!B:M,12,FALSE)</f>
        <v>1.6</v>
      </c>
      <c r="BD116" s="33" t="s">
        <v>18</v>
      </c>
    </row>
    <row r="117" spans="2:56" x14ac:dyDescent="0.25">
      <c r="B117" s="23" t="s">
        <v>98</v>
      </c>
      <c r="C117" s="24" t="s">
        <v>15</v>
      </c>
      <c r="D117" s="25" t="s">
        <v>67</v>
      </c>
      <c r="E117" s="25" t="s">
        <v>36</v>
      </c>
      <c r="F117" s="26" t="str">
        <f>VLOOKUP(B117,'[1]Chemistry Table (Oct 2020)'!$B:$HH,112,FALSE)</f>
        <v>0.27</v>
      </c>
      <c r="G117" s="33" t="s">
        <v>68</v>
      </c>
      <c r="I117" s="23" t="s">
        <v>99</v>
      </c>
      <c r="J117" s="29" t="s">
        <v>15</v>
      </c>
      <c r="K117" s="25" t="s">
        <v>67</v>
      </c>
      <c r="L117" s="25" t="s">
        <v>36</v>
      </c>
      <c r="M117" s="26" t="s">
        <v>31</v>
      </c>
      <c r="N117" s="33" t="s">
        <v>68</v>
      </c>
      <c r="P117" s="23" t="s">
        <v>100</v>
      </c>
      <c r="Q117" s="29" t="s">
        <v>15</v>
      </c>
      <c r="R117" s="25" t="s">
        <v>67</v>
      </c>
      <c r="S117" s="25" t="s">
        <v>36</v>
      </c>
      <c r="T117" s="26" t="str">
        <f>VLOOKUP(P117,'[1]Chemistry Table (Oct 2020)'!$B:$HH,112,FALSE)</f>
        <v>0.17</v>
      </c>
      <c r="U117" s="33" t="s">
        <v>68</v>
      </c>
      <c r="W117" s="23" t="s">
        <v>101</v>
      </c>
      <c r="X117" s="29" t="s">
        <v>15</v>
      </c>
      <c r="Y117" s="25" t="s">
        <v>67</v>
      </c>
      <c r="Z117" s="25" t="s">
        <v>36</v>
      </c>
      <c r="AA117" s="26" t="str">
        <f>VLOOKUP(W117,'[1]Chemistry Table (Oct 2020)'!$B:$HH,112,FALSE)</f>
        <v>0.27</v>
      </c>
      <c r="AB117" s="33" t="s">
        <v>68</v>
      </c>
      <c r="AD117" s="23" t="s">
        <v>102</v>
      </c>
      <c r="AE117" s="29" t="s">
        <v>15</v>
      </c>
      <c r="AF117" s="25" t="s">
        <v>67</v>
      </c>
      <c r="AG117" s="25" t="s">
        <v>36</v>
      </c>
      <c r="AH117" s="26" t="str">
        <f>VLOOKUP(AD117,'[1]Chemistry Table (Oct 2020)'!$B:$HH,112,FALSE)</f>
        <v>1.3</v>
      </c>
      <c r="AI117" s="33" t="s">
        <v>68</v>
      </c>
      <c r="AK117" s="23" t="s">
        <v>103</v>
      </c>
      <c r="AL117" s="29" t="s">
        <v>15</v>
      </c>
      <c r="AM117" s="25" t="s">
        <v>67</v>
      </c>
      <c r="AN117" s="25" t="s">
        <v>36</v>
      </c>
      <c r="AO117" s="26" t="str">
        <f>VLOOKUP(AK117,'[1]Chemistry Table (Oct 2020)'!$B:$HH,112,FALSE)</f>
        <v>0.072</v>
      </c>
      <c r="AP117" s="33" t="s">
        <v>68</v>
      </c>
      <c r="AR117" s="23" t="s">
        <v>104</v>
      </c>
      <c r="AS117" s="29" t="s">
        <v>15</v>
      </c>
      <c r="AT117" s="25" t="s">
        <v>67</v>
      </c>
      <c r="AU117" s="25" t="s">
        <v>36</v>
      </c>
      <c r="AV117" s="30" t="str">
        <f>VLOOKUP(AR117,'[1]Chemistry Table (Oct 2020)'!$B:$HH,111,FALSE)</f>
        <v>2.2</v>
      </c>
      <c r="AW117" s="33" t="s">
        <v>68</v>
      </c>
      <c r="AY117" s="23" t="s">
        <v>105</v>
      </c>
      <c r="AZ117" s="29" t="s">
        <v>27</v>
      </c>
      <c r="BA117" s="25" t="s">
        <v>67</v>
      </c>
      <c r="BB117" s="25" t="s">
        <v>36</v>
      </c>
      <c r="BC117" s="30" t="str">
        <f>VLOOKUP(AY117,'[1]Chemistry Table (Oct 2020)'!$B:$HH,112,FALSE)</f>
        <v>2.1</v>
      </c>
      <c r="BD117" s="33" t="s">
        <v>68</v>
      </c>
    </row>
    <row r="118" spans="2:56" x14ac:dyDescent="0.25">
      <c r="B118" s="23" t="s">
        <v>98</v>
      </c>
      <c r="C118" s="24" t="s">
        <v>15</v>
      </c>
      <c r="D118" s="25" t="s">
        <v>69</v>
      </c>
      <c r="E118" s="25" t="s">
        <v>36</v>
      </c>
      <c r="F118" s="26" t="str">
        <f>VLOOKUP(B118,'[1]Chemistry Table (Oct 2020)'!$B:$HH,109,FALSE)</f>
        <v>&lt;0.001</v>
      </c>
      <c r="G118" s="33" t="s">
        <v>70</v>
      </c>
      <c r="I118" s="23" t="s">
        <v>99</v>
      </c>
      <c r="J118" s="29" t="s">
        <v>15</v>
      </c>
      <c r="K118" s="25" t="s">
        <v>69</v>
      </c>
      <c r="L118" s="25" t="s">
        <v>36</v>
      </c>
      <c r="M118" s="26" t="s">
        <v>31</v>
      </c>
      <c r="N118" s="33" t="s">
        <v>70</v>
      </c>
      <c r="P118" s="23" t="s">
        <v>100</v>
      </c>
      <c r="Q118" s="29" t="s">
        <v>15</v>
      </c>
      <c r="R118" s="25" t="s">
        <v>69</v>
      </c>
      <c r="S118" s="25" t="s">
        <v>36</v>
      </c>
      <c r="T118" s="26" t="str">
        <f>VLOOKUP(P118,'[1]Chemistry Table (Oct 2020)'!$B:$HH,109,FALSE)</f>
        <v>&lt;0.001</v>
      </c>
      <c r="U118" s="33" t="s">
        <v>70</v>
      </c>
      <c r="W118" s="23" t="s">
        <v>101</v>
      </c>
      <c r="X118" s="29" t="s">
        <v>15</v>
      </c>
      <c r="Y118" s="25" t="s">
        <v>69</v>
      </c>
      <c r="Z118" s="25" t="s">
        <v>36</v>
      </c>
      <c r="AA118" s="26" t="str">
        <f>VLOOKUP(W118,'[1]Chemistry Table (Oct 2020)'!$B:$HH,109,FALSE)</f>
        <v>&lt;0.001</v>
      </c>
      <c r="AB118" s="33" t="s">
        <v>70</v>
      </c>
      <c r="AD118" s="23" t="s">
        <v>102</v>
      </c>
      <c r="AE118" s="29" t="s">
        <v>15</v>
      </c>
      <c r="AF118" s="25" t="s">
        <v>69</v>
      </c>
      <c r="AG118" s="25" t="s">
        <v>36</v>
      </c>
      <c r="AH118" s="26" t="str">
        <f>VLOOKUP(AD118,'[1]Chemistry Table (Oct 2020)'!$B:$HH,109,FALSE)</f>
        <v>&lt;0.001</v>
      </c>
      <c r="AI118" s="33" t="s">
        <v>70</v>
      </c>
      <c r="AK118" s="23" t="s">
        <v>103</v>
      </c>
      <c r="AL118" s="29" t="s">
        <v>15</v>
      </c>
      <c r="AM118" s="25" t="s">
        <v>69</v>
      </c>
      <c r="AN118" s="25" t="s">
        <v>36</v>
      </c>
      <c r="AO118" s="26" t="str">
        <f>VLOOKUP(AK118,'[1]Chemistry Table (Oct 2020)'!$B:$HH,109,FALSE)</f>
        <v>&lt;0.001</v>
      </c>
      <c r="AP118" s="33" t="s">
        <v>70</v>
      </c>
      <c r="AR118" s="23" t="s">
        <v>104</v>
      </c>
      <c r="AS118" s="29" t="s">
        <v>15</v>
      </c>
      <c r="AT118" s="25" t="s">
        <v>69</v>
      </c>
      <c r="AU118" s="25" t="s">
        <v>36</v>
      </c>
      <c r="AV118" s="26" t="str">
        <f>VLOOKUP(AR118,'[1]Chemistry Table (Oct 2020)'!$B:$HH,108,FALSE)</f>
        <v>&lt;0.001</v>
      </c>
      <c r="AW118" s="33" t="s">
        <v>70</v>
      </c>
      <c r="AY118" s="23" t="s">
        <v>105</v>
      </c>
      <c r="AZ118" s="29" t="s">
        <v>27</v>
      </c>
      <c r="BA118" s="25" t="s">
        <v>69</v>
      </c>
      <c r="BB118" s="25" t="s">
        <v>36</v>
      </c>
      <c r="BC118" s="26" t="str">
        <f>VLOOKUP(AY118,'[1]Chemistry Table (Oct 2020)'!$B:$HH,109,FALSE)</f>
        <v>&lt;0.001</v>
      </c>
      <c r="BD118" s="33" t="s">
        <v>70</v>
      </c>
    </row>
    <row r="119" spans="2:56" x14ac:dyDescent="0.25">
      <c r="B119" s="23" t="s">
        <v>98</v>
      </c>
      <c r="C119" s="24" t="s">
        <v>15</v>
      </c>
      <c r="D119" s="25" t="s">
        <v>71</v>
      </c>
      <c r="E119" s="25" t="s">
        <v>36</v>
      </c>
      <c r="F119" s="30" t="str">
        <f>VLOOKUP(B119,'[1]Chemistry Table (Oct 2020)'!$B:$HH,118,FALSE)</f>
        <v>0.022</v>
      </c>
      <c r="G119" s="33" t="s">
        <v>72</v>
      </c>
      <c r="I119" s="23" t="s">
        <v>99</v>
      </c>
      <c r="J119" s="29" t="s">
        <v>15</v>
      </c>
      <c r="K119" s="25" t="s">
        <v>71</v>
      </c>
      <c r="L119" s="25" t="s">
        <v>36</v>
      </c>
      <c r="M119" s="26" t="s">
        <v>31</v>
      </c>
      <c r="N119" s="33" t="s">
        <v>72</v>
      </c>
      <c r="P119" s="23" t="s">
        <v>100</v>
      </c>
      <c r="Q119" s="29" t="s">
        <v>15</v>
      </c>
      <c r="R119" s="25" t="s">
        <v>71</v>
      </c>
      <c r="S119" s="25" t="s">
        <v>36</v>
      </c>
      <c r="T119" s="30" t="str">
        <f>VLOOKUP(P119,'[1]Chemistry Table (Oct 2020)'!$B:$HH,118,FALSE)</f>
        <v>0.012</v>
      </c>
      <c r="U119" s="33" t="s">
        <v>72</v>
      </c>
      <c r="W119" s="23" t="s">
        <v>101</v>
      </c>
      <c r="X119" s="29" t="s">
        <v>15</v>
      </c>
      <c r="Y119" s="25" t="s">
        <v>71</v>
      </c>
      <c r="Z119" s="25" t="s">
        <v>36</v>
      </c>
      <c r="AA119" s="26" t="str">
        <f>VLOOKUP(W119,'[1]Chemistry Table (Oct 2020)'!$B:$HH,118,FALSE)</f>
        <v>&lt;0.005</v>
      </c>
      <c r="AB119" s="33" t="s">
        <v>72</v>
      </c>
      <c r="AD119" s="23" t="s">
        <v>102</v>
      </c>
      <c r="AE119" s="29" t="s">
        <v>15</v>
      </c>
      <c r="AF119" s="25" t="s">
        <v>71</v>
      </c>
      <c r="AG119" s="25" t="s">
        <v>36</v>
      </c>
      <c r="AH119" s="30" t="str">
        <f>VLOOKUP(AD119,'[1]Chemistry Table (Oct 2020)'!$B:$HH,118,FALSE)</f>
        <v>0.021</v>
      </c>
      <c r="AI119" s="33" t="s">
        <v>72</v>
      </c>
      <c r="AK119" s="23" t="s">
        <v>103</v>
      </c>
      <c r="AL119" s="29" t="s">
        <v>15</v>
      </c>
      <c r="AM119" s="25" t="s">
        <v>71</v>
      </c>
      <c r="AN119" s="25" t="s">
        <v>36</v>
      </c>
      <c r="AO119" s="30" t="str">
        <f>VLOOKUP(AK119,'[1]Chemistry Table (Oct 2020)'!$B:$HH,118,FALSE)</f>
        <v>0.033</v>
      </c>
      <c r="AP119" s="33" t="s">
        <v>72</v>
      </c>
      <c r="AR119" s="23" t="s">
        <v>104</v>
      </c>
      <c r="AS119" s="29" t="s">
        <v>15</v>
      </c>
      <c r="AT119" s="25" t="s">
        <v>71</v>
      </c>
      <c r="AU119" s="25" t="s">
        <v>36</v>
      </c>
      <c r="AV119" s="30" t="str">
        <f>VLOOKUP(AR119,'[1]Chemistry Table (Oct 2020)'!$B:$HH,117,FALSE)</f>
        <v>0.018</v>
      </c>
      <c r="AW119" s="33" t="s">
        <v>72</v>
      </c>
      <c r="AY119" s="23" t="s">
        <v>105</v>
      </c>
      <c r="AZ119" s="29" t="s">
        <v>27</v>
      </c>
      <c r="BA119" s="25" t="s">
        <v>71</v>
      </c>
      <c r="BB119" s="25" t="s">
        <v>36</v>
      </c>
      <c r="BC119" s="26" t="str">
        <f>VLOOKUP(AY119,'[1]Chemistry Table (Oct 2020)'!$B:$HH,118,FALSE)</f>
        <v>&lt;0.005</v>
      </c>
      <c r="BD119" s="33" t="s">
        <v>72</v>
      </c>
    </row>
    <row r="120" spans="2:56" x14ac:dyDescent="0.25">
      <c r="B120" s="23" t="s">
        <v>98</v>
      </c>
      <c r="C120" s="24" t="s">
        <v>15</v>
      </c>
      <c r="D120" s="25" t="s">
        <v>73</v>
      </c>
      <c r="E120" s="25" t="s">
        <v>36</v>
      </c>
      <c r="F120" s="26" t="str">
        <f>VLOOKUP(B120,'[1]Chemistry Table (Oct 2020)'!$B:$HH,114,FALSE)</f>
        <v>&lt;0.0001</v>
      </c>
      <c r="G120" s="27" t="s">
        <v>74</v>
      </c>
      <c r="I120" s="23" t="s">
        <v>99</v>
      </c>
      <c r="J120" s="29" t="s">
        <v>15</v>
      </c>
      <c r="K120" s="25" t="s">
        <v>73</v>
      </c>
      <c r="L120" s="25" t="s">
        <v>36</v>
      </c>
      <c r="M120" s="26" t="s">
        <v>31</v>
      </c>
      <c r="N120" s="27" t="s">
        <v>74</v>
      </c>
      <c r="P120" s="23" t="s">
        <v>100</v>
      </c>
      <c r="Q120" s="29" t="s">
        <v>15</v>
      </c>
      <c r="R120" s="25" t="s">
        <v>73</v>
      </c>
      <c r="S120" s="25" t="s">
        <v>36</v>
      </c>
      <c r="T120" s="26" t="str">
        <f>VLOOKUP(P120,'[1]Chemistry Table (Oct 2020)'!$B:$HH,114,FALSE)</f>
        <v>&lt;0.0001</v>
      </c>
      <c r="U120" s="27" t="s">
        <v>74</v>
      </c>
      <c r="W120" s="23" t="s">
        <v>101</v>
      </c>
      <c r="X120" s="29" t="s">
        <v>15</v>
      </c>
      <c r="Y120" s="25" t="s">
        <v>73</v>
      </c>
      <c r="Z120" s="25" t="s">
        <v>36</v>
      </c>
      <c r="AA120" s="26" t="str">
        <f>VLOOKUP(W120,'[1]Chemistry Table (Oct 2020)'!$B:$HH,114,FALSE)</f>
        <v>&lt;0.0001</v>
      </c>
      <c r="AB120" s="27" t="s">
        <v>74</v>
      </c>
      <c r="AD120" s="23" t="s">
        <v>102</v>
      </c>
      <c r="AE120" s="29" t="s">
        <v>15</v>
      </c>
      <c r="AF120" s="25" t="s">
        <v>73</v>
      </c>
      <c r="AG120" s="25" t="s">
        <v>36</v>
      </c>
      <c r="AH120" s="26" t="str">
        <f>VLOOKUP(AD120,'[1]Chemistry Table (Oct 2020)'!$B:$HH,114,FALSE)</f>
        <v>&lt;0.0001</v>
      </c>
      <c r="AI120" s="27" t="s">
        <v>74</v>
      </c>
      <c r="AK120" s="23" t="s">
        <v>103</v>
      </c>
      <c r="AL120" s="29" t="s">
        <v>15</v>
      </c>
      <c r="AM120" s="25" t="s">
        <v>73</v>
      </c>
      <c r="AN120" s="25" t="s">
        <v>36</v>
      </c>
      <c r="AO120" s="26" t="str">
        <f>VLOOKUP(AK120,'[1]Chemistry Table (Oct 2020)'!$B:$HH,114,FALSE)</f>
        <v>&lt;0.0001</v>
      </c>
      <c r="AP120" s="27" t="s">
        <v>74</v>
      </c>
      <c r="AR120" s="23" t="s">
        <v>104</v>
      </c>
      <c r="AS120" s="29" t="s">
        <v>15</v>
      </c>
      <c r="AT120" s="25" t="s">
        <v>73</v>
      </c>
      <c r="AU120" s="25" t="s">
        <v>36</v>
      </c>
      <c r="AV120" s="26" t="str">
        <f>VLOOKUP(AR120,'[1]Chemistry Table (Oct 2020)'!$B:$HH,113,FALSE)</f>
        <v>&lt;0.0001</v>
      </c>
      <c r="AW120" s="27" t="s">
        <v>74</v>
      </c>
      <c r="AY120" s="23" t="s">
        <v>105</v>
      </c>
      <c r="AZ120" s="29" t="s">
        <v>27</v>
      </c>
      <c r="BA120" s="25" t="s">
        <v>73</v>
      </c>
      <c r="BB120" s="25" t="s">
        <v>36</v>
      </c>
      <c r="BC120" s="26" t="str">
        <f>VLOOKUP(AY120,'[1]Chemistry Table (Oct 2020)'!$B:$HH,114,FALSE)</f>
        <v>&lt;0.0001</v>
      </c>
      <c r="BD120" s="27" t="s">
        <v>74</v>
      </c>
    </row>
    <row r="121" spans="2:56" x14ac:dyDescent="0.25">
      <c r="B121" s="23" t="s">
        <v>98</v>
      </c>
      <c r="C121" s="24" t="s">
        <v>15</v>
      </c>
      <c r="D121" s="25" t="s">
        <v>75</v>
      </c>
      <c r="E121" s="25" t="s">
        <v>36</v>
      </c>
      <c r="F121" s="26" t="str">
        <f>VLOOKUP(B121,'[1]Chemistry Table (Oct 2020)'!$B:$HH,99,FALSE)</f>
        <v>&lt;0.005</v>
      </c>
      <c r="G121" s="34" t="s">
        <v>76</v>
      </c>
      <c r="I121" s="23" t="s">
        <v>99</v>
      </c>
      <c r="J121" s="29" t="s">
        <v>15</v>
      </c>
      <c r="K121" s="25" t="s">
        <v>75</v>
      </c>
      <c r="L121" s="25" t="s">
        <v>36</v>
      </c>
      <c r="M121" s="26" t="s">
        <v>31</v>
      </c>
      <c r="N121" s="34" t="s">
        <v>76</v>
      </c>
      <c r="P121" s="23" t="s">
        <v>100</v>
      </c>
      <c r="Q121" s="29" t="s">
        <v>15</v>
      </c>
      <c r="R121" s="25" t="s">
        <v>75</v>
      </c>
      <c r="S121" s="25" t="s">
        <v>36</v>
      </c>
      <c r="T121" s="26" t="str">
        <f>VLOOKUP(P121,'[1]Chemistry Table (Oct 2020)'!$B:$HH,100,FALSE)</f>
        <v>&lt;0.005</v>
      </c>
      <c r="U121" s="34" t="s">
        <v>76</v>
      </c>
      <c r="W121" s="23" t="s">
        <v>101</v>
      </c>
      <c r="X121" s="29" t="s">
        <v>15</v>
      </c>
      <c r="Y121" s="25" t="s">
        <v>75</v>
      </c>
      <c r="Z121" s="25" t="s">
        <v>36</v>
      </c>
      <c r="AA121" s="26" t="str">
        <f>VLOOKUP(W121,'[1]Chemistry Table (Oct 2020)'!$B:$HH,100,FALSE)</f>
        <v>&lt;0.005</v>
      </c>
      <c r="AB121" s="34" t="s">
        <v>76</v>
      </c>
      <c r="AD121" s="23" t="s">
        <v>102</v>
      </c>
      <c r="AE121" s="29" t="s">
        <v>15</v>
      </c>
      <c r="AF121" s="25" t="s">
        <v>75</v>
      </c>
      <c r="AG121" s="25" t="s">
        <v>36</v>
      </c>
      <c r="AH121" s="26" t="str">
        <f>VLOOKUP(AD121,'[1]Chemistry Table (Oct 2020)'!$B:$HH,99,FALSE)</f>
        <v>&lt;0.005</v>
      </c>
      <c r="AI121" s="34" t="s">
        <v>76</v>
      </c>
      <c r="AK121" s="23" t="s">
        <v>103</v>
      </c>
      <c r="AL121" s="29" t="s">
        <v>15</v>
      </c>
      <c r="AM121" s="25" t="s">
        <v>75</v>
      </c>
      <c r="AN121" s="25" t="s">
        <v>36</v>
      </c>
      <c r="AO121" s="26" t="str">
        <f>VLOOKUP(AK121,'[1]Chemistry Table (Oct 2020)'!$B:$HH,99,FALSE)</f>
        <v>&lt;0.005</v>
      </c>
      <c r="AP121" s="34" t="s">
        <v>76</v>
      </c>
      <c r="AR121" s="23" t="s">
        <v>104</v>
      </c>
      <c r="AS121" s="29" t="s">
        <v>15</v>
      </c>
      <c r="AT121" s="25" t="s">
        <v>75</v>
      </c>
      <c r="AU121" s="25" t="s">
        <v>36</v>
      </c>
      <c r="AV121" s="26" t="str">
        <f>VLOOKUP(AR121,'[1]Chemistry Table (Oct 2020)'!$B:$HH,100,FALSE)</f>
        <v>&lt;0.005</v>
      </c>
      <c r="AW121" s="34" t="s">
        <v>76</v>
      </c>
      <c r="AY121" s="23" t="s">
        <v>105</v>
      </c>
      <c r="AZ121" s="29" t="s">
        <v>27</v>
      </c>
      <c r="BA121" s="25" t="s">
        <v>75</v>
      </c>
      <c r="BB121" s="25" t="s">
        <v>36</v>
      </c>
      <c r="BC121" s="26" t="str">
        <f>VLOOKUP(AY121,'[1]Chemistry Table (Oct 2020)'!$B:$HH,99,FALSE)</f>
        <v>&lt;0.005</v>
      </c>
      <c r="BD121" s="34" t="s">
        <v>76</v>
      </c>
    </row>
    <row r="122" spans="2:56" x14ac:dyDescent="0.25">
      <c r="B122" s="23" t="s">
        <v>98</v>
      </c>
      <c r="C122" s="24" t="s">
        <v>15</v>
      </c>
      <c r="D122" s="25" t="s">
        <v>77</v>
      </c>
      <c r="E122" s="25" t="s">
        <v>78</v>
      </c>
      <c r="F122" s="26">
        <v>100</v>
      </c>
      <c r="G122" s="27" t="s">
        <v>79</v>
      </c>
      <c r="I122" s="23" t="s">
        <v>99</v>
      </c>
      <c r="J122" s="29" t="s">
        <v>15</v>
      </c>
      <c r="K122" s="25" t="s">
        <v>77</v>
      </c>
      <c r="L122" s="25" t="s">
        <v>78</v>
      </c>
      <c r="M122" s="26" t="s">
        <v>31</v>
      </c>
      <c r="N122" s="27" t="s">
        <v>79</v>
      </c>
      <c r="P122" s="23" t="s">
        <v>100</v>
      </c>
      <c r="Q122" s="29" t="s">
        <v>15</v>
      </c>
      <c r="R122" s="25" t="s">
        <v>77</v>
      </c>
      <c r="S122" s="25" t="s">
        <v>78</v>
      </c>
      <c r="T122" s="26" t="s">
        <v>80</v>
      </c>
      <c r="U122" s="27" t="s">
        <v>79</v>
      </c>
      <c r="W122" s="23" t="s">
        <v>101</v>
      </c>
      <c r="X122" s="29" t="s">
        <v>15</v>
      </c>
      <c r="Y122" s="25" t="s">
        <v>77</v>
      </c>
      <c r="Z122" s="25" t="s">
        <v>78</v>
      </c>
      <c r="AA122" s="26" t="s">
        <v>80</v>
      </c>
      <c r="AB122" s="27" t="s">
        <v>79</v>
      </c>
      <c r="AD122" s="23" t="s">
        <v>102</v>
      </c>
      <c r="AE122" s="29" t="s">
        <v>15</v>
      </c>
      <c r="AF122" s="25" t="s">
        <v>77</v>
      </c>
      <c r="AG122" s="25" t="s">
        <v>78</v>
      </c>
      <c r="AH122" s="26" t="s">
        <v>80</v>
      </c>
      <c r="AI122" s="27" t="s">
        <v>79</v>
      </c>
      <c r="AK122" s="23" t="s">
        <v>103</v>
      </c>
      <c r="AL122" s="29" t="s">
        <v>15</v>
      </c>
      <c r="AM122" s="25" t="s">
        <v>77</v>
      </c>
      <c r="AN122" s="25" t="s">
        <v>78</v>
      </c>
      <c r="AO122" s="26" t="s">
        <v>80</v>
      </c>
      <c r="AP122" s="27" t="s">
        <v>79</v>
      </c>
      <c r="AR122" s="23" t="s">
        <v>104</v>
      </c>
      <c r="AS122" s="29" t="s">
        <v>15</v>
      </c>
      <c r="AT122" s="25" t="s">
        <v>77</v>
      </c>
      <c r="AU122" s="25" t="s">
        <v>78</v>
      </c>
      <c r="AV122" s="26" t="s">
        <v>80</v>
      </c>
      <c r="AW122" s="27" t="s">
        <v>79</v>
      </c>
      <c r="AY122" s="23" t="s">
        <v>105</v>
      </c>
      <c r="AZ122" s="29" t="s">
        <v>27</v>
      </c>
      <c r="BA122" s="25" t="s">
        <v>77</v>
      </c>
      <c r="BB122" s="25" t="s">
        <v>78</v>
      </c>
      <c r="BC122" s="26" t="s">
        <v>80</v>
      </c>
      <c r="BD122" s="27" t="s">
        <v>79</v>
      </c>
    </row>
    <row r="123" spans="2:56" x14ac:dyDescent="0.25">
      <c r="B123" s="23" t="s">
        <v>98</v>
      </c>
      <c r="C123" s="24" t="s">
        <v>15</v>
      </c>
      <c r="D123" s="25" t="s">
        <v>81</v>
      </c>
      <c r="E123" s="25" t="s">
        <v>78</v>
      </c>
      <c r="F123" s="26" t="s">
        <v>80</v>
      </c>
      <c r="G123" s="27" t="s">
        <v>79</v>
      </c>
      <c r="I123" s="23" t="s">
        <v>99</v>
      </c>
      <c r="J123" s="29" t="s">
        <v>15</v>
      </c>
      <c r="K123" s="25" t="s">
        <v>81</v>
      </c>
      <c r="L123" s="25" t="s">
        <v>78</v>
      </c>
      <c r="M123" s="26" t="s">
        <v>31</v>
      </c>
      <c r="N123" s="27" t="s">
        <v>79</v>
      </c>
      <c r="P123" s="23" t="s">
        <v>100</v>
      </c>
      <c r="Q123" s="29" t="s">
        <v>15</v>
      </c>
      <c r="R123" s="25" t="s">
        <v>81</v>
      </c>
      <c r="S123" s="25" t="s">
        <v>78</v>
      </c>
      <c r="T123" s="26" t="s">
        <v>80</v>
      </c>
      <c r="U123" s="27" t="s">
        <v>79</v>
      </c>
      <c r="W123" s="23" t="s">
        <v>101</v>
      </c>
      <c r="X123" s="29" t="s">
        <v>15</v>
      </c>
      <c r="Y123" s="25" t="s">
        <v>81</v>
      </c>
      <c r="Z123" s="25" t="s">
        <v>78</v>
      </c>
      <c r="AA123" s="26" t="s">
        <v>80</v>
      </c>
      <c r="AB123" s="27" t="s">
        <v>79</v>
      </c>
      <c r="AD123" s="23" t="s">
        <v>102</v>
      </c>
      <c r="AE123" s="29" t="s">
        <v>15</v>
      </c>
      <c r="AF123" s="25" t="s">
        <v>81</v>
      </c>
      <c r="AG123" s="25" t="s">
        <v>78</v>
      </c>
      <c r="AH123" s="26" t="s">
        <v>80</v>
      </c>
      <c r="AI123" s="27" t="s">
        <v>79</v>
      </c>
      <c r="AK123" s="23" t="s">
        <v>103</v>
      </c>
      <c r="AL123" s="29" t="s">
        <v>15</v>
      </c>
      <c r="AM123" s="25" t="s">
        <v>81</v>
      </c>
      <c r="AN123" s="25" t="s">
        <v>78</v>
      </c>
      <c r="AO123" s="26" t="s">
        <v>80</v>
      </c>
      <c r="AP123" s="27" t="s">
        <v>79</v>
      </c>
      <c r="AR123" s="23" t="s">
        <v>104</v>
      </c>
      <c r="AS123" s="29" t="s">
        <v>15</v>
      </c>
      <c r="AT123" s="25" t="s">
        <v>81</v>
      </c>
      <c r="AU123" s="25" t="s">
        <v>78</v>
      </c>
      <c r="AV123" s="26" t="s">
        <v>80</v>
      </c>
      <c r="AW123" s="27" t="s">
        <v>79</v>
      </c>
      <c r="AY123" s="23" t="s">
        <v>105</v>
      </c>
      <c r="AZ123" s="29" t="s">
        <v>27</v>
      </c>
      <c r="BA123" s="25" t="s">
        <v>81</v>
      </c>
      <c r="BB123" s="25" t="s">
        <v>78</v>
      </c>
      <c r="BC123" s="26" t="s">
        <v>80</v>
      </c>
      <c r="BD123" s="27" t="s">
        <v>79</v>
      </c>
    </row>
    <row r="124" spans="2:56" x14ac:dyDescent="0.25">
      <c r="B124" s="23" t="s">
        <v>98</v>
      </c>
      <c r="C124" s="24" t="s">
        <v>15</v>
      </c>
      <c r="D124" s="25" t="s">
        <v>82</v>
      </c>
      <c r="E124" s="25" t="s">
        <v>78</v>
      </c>
      <c r="F124" s="26" t="s">
        <v>80</v>
      </c>
      <c r="G124" s="27" t="s">
        <v>79</v>
      </c>
      <c r="I124" s="23" t="s">
        <v>99</v>
      </c>
      <c r="J124" s="29" t="s">
        <v>15</v>
      </c>
      <c r="K124" s="25" t="s">
        <v>82</v>
      </c>
      <c r="L124" s="25" t="s">
        <v>78</v>
      </c>
      <c r="M124" s="26" t="s">
        <v>31</v>
      </c>
      <c r="N124" s="27" t="s">
        <v>79</v>
      </c>
      <c r="P124" s="23" t="s">
        <v>100</v>
      </c>
      <c r="Q124" s="29" t="s">
        <v>15</v>
      </c>
      <c r="R124" s="25" t="s">
        <v>82</v>
      </c>
      <c r="S124" s="25" t="s">
        <v>78</v>
      </c>
      <c r="T124" s="26" t="s">
        <v>80</v>
      </c>
      <c r="U124" s="27" t="s">
        <v>79</v>
      </c>
      <c r="W124" s="23" t="s">
        <v>101</v>
      </c>
      <c r="X124" s="29" t="s">
        <v>15</v>
      </c>
      <c r="Y124" s="25" t="s">
        <v>82</v>
      </c>
      <c r="Z124" s="25" t="s">
        <v>78</v>
      </c>
      <c r="AA124" s="26" t="s">
        <v>80</v>
      </c>
      <c r="AB124" s="27" t="s">
        <v>79</v>
      </c>
      <c r="AD124" s="23" t="s">
        <v>102</v>
      </c>
      <c r="AE124" s="29" t="s">
        <v>15</v>
      </c>
      <c r="AF124" s="25" t="s">
        <v>82</v>
      </c>
      <c r="AG124" s="25" t="s">
        <v>78</v>
      </c>
      <c r="AH124" s="26" t="s">
        <v>80</v>
      </c>
      <c r="AI124" s="27" t="s">
        <v>79</v>
      </c>
      <c r="AK124" s="23" t="s">
        <v>103</v>
      </c>
      <c r="AL124" s="29" t="s">
        <v>15</v>
      </c>
      <c r="AM124" s="25" t="s">
        <v>82</v>
      </c>
      <c r="AN124" s="25" t="s">
        <v>78</v>
      </c>
      <c r="AO124" s="26" t="s">
        <v>80</v>
      </c>
      <c r="AP124" s="27" t="s">
        <v>79</v>
      </c>
      <c r="AR124" s="23" t="s">
        <v>104</v>
      </c>
      <c r="AS124" s="29" t="s">
        <v>15</v>
      </c>
      <c r="AT124" s="25" t="s">
        <v>82</v>
      </c>
      <c r="AU124" s="25" t="s">
        <v>78</v>
      </c>
      <c r="AV124" s="26" t="s">
        <v>80</v>
      </c>
      <c r="AW124" s="27" t="s">
        <v>79</v>
      </c>
      <c r="AY124" s="23" t="s">
        <v>105</v>
      </c>
      <c r="AZ124" s="29" t="s">
        <v>27</v>
      </c>
      <c r="BA124" s="25" t="s">
        <v>82</v>
      </c>
      <c r="BB124" s="25" t="s">
        <v>78</v>
      </c>
      <c r="BC124" s="26" t="s">
        <v>80</v>
      </c>
      <c r="BD124" s="27" t="s">
        <v>79</v>
      </c>
    </row>
    <row r="125" spans="2:56" x14ac:dyDescent="0.25">
      <c r="B125" s="23" t="s">
        <v>98</v>
      </c>
      <c r="C125" s="24" t="s">
        <v>15</v>
      </c>
      <c r="D125" s="25" t="s">
        <v>83</v>
      </c>
      <c r="E125" s="25" t="s">
        <v>78</v>
      </c>
      <c r="F125" s="26" t="s">
        <v>80</v>
      </c>
      <c r="G125" s="27" t="s">
        <v>79</v>
      </c>
      <c r="I125" s="23" t="s">
        <v>99</v>
      </c>
      <c r="J125" s="29" t="s">
        <v>15</v>
      </c>
      <c r="K125" s="25" t="s">
        <v>83</v>
      </c>
      <c r="L125" s="25" t="s">
        <v>78</v>
      </c>
      <c r="M125" s="26" t="s">
        <v>31</v>
      </c>
      <c r="N125" s="27" t="s">
        <v>79</v>
      </c>
      <c r="P125" s="23" t="s">
        <v>100</v>
      </c>
      <c r="Q125" s="29" t="s">
        <v>15</v>
      </c>
      <c r="R125" s="25" t="s">
        <v>83</v>
      </c>
      <c r="S125" s="25" t="s">
        <v>78</v>
      </c>
      <c r="T125" s="26" t="s">
        <v>80</v>
      </c>
      <c r="U125" s="27" t="s">
        <v>79</v>
      </c>
      <c r="W125" s="23" t="s">
        <v>101</v>
      </c>
      <c r="X125" s="29" t="s">
        <v>15</v>
      </c>
      <c r="Y125" s="25" t="s">
        <v>83</v>
      </c>
      <c r="Z125" s="25" t="s">
        <v>78</v>
      </c>
      <c r="AA125" s="26" t="s">
        <v>80</v>
      </c>
      <c r="AB125" s="27" t="s">
        <v>79</v>
      </c>
      <c r="AD125" s="23" t="s">
        <v>102</v>
      </c>
      <c r="AE125" s="29" t="s">
        <v>15</v>
      </c>
      <c r="AF125" s="25" t="s">
        <v>83</v>
      </c>
      <c r="AG125" s="25" t="s">
        <v>78</v>
      </c>
      <c r="AH125" s="26" t="s">
        <v>80</v>
      </c>
      <c r="AI125" s="27" t="s">
        <v>79</v>
      </c>
      <c r="AK125" s="23" t="s">
        <v>103</v>
      </c>
      <c r="AL125" s="29" t="s">
        <v>15</v>
      </c>
      <c r="AM125" s="25" t="s">
        <v>83</v>
      </c>
      <c r="AN125" s="25" t="s">
        <v>78</v>
      </c>
      <c r="AO125" s="26" t="s">
        <v>80</v>
      </c>
      <c r="AP125" s="27" t="s">
        <v>79</v>
      </c>
      <c r="AR125" s="23" t="s">
        <v>104</v>
      </c>
      <c r="AS125" s="29" t="s">
        <v>15</v>
      </c>
      <c r="AT125" s="25" t="s">
        <v>83</v>
      </c>
      <c r="AU125" s="25" t="s">
        <v>78</v>
      </c>
      <c r="AV125" s="26" t="s">
        <v>80</v>
      </c>
      <c r="AW125" s="27" t="s">
        <v>79</v>
      </c>
      <c r="AY125" s="23" t="s">
        <v>105</v>
      </c>
      <c r="AZ125" s="29" t="s">
        <v>27</v>
      </c>
      <c r="BA125" s="25" t="s">
        <v>83</v>
      </c>
      <c r="BB125" s="25" t="s">
        <v>78</v>
      </c>
      <c r="BC125" s="26" t="s">
        <v>80</v>
      </c>
      <c r="BD125" s="27" t="s">
        <v>79</v>
      </c>
    </row>
    <row r="126" spans="2:56" x14ac:dyDescent="0.25">
      <c r="B126" s="23" t="s">
        <v>98</v>
      </c>
      <c r="C126" s="24" t="s">
        <v>15</v>
      </c>
      <c r="D126" s="25" t="s">
        <v>84</v>
      </c>
      <c r="E126" s="25" t="s">
        <v>78</v>
      </c>
      <c r="F126" s="26" t="s">
        <v>80</v>
      </c>
      <c r="G126" s="27" t="s">
        <v>79</v>
      </c>
      <c r="I126" s="48" t="s">
        <v>99</v>
      </c>
      <c r="J126" s="35" t="s">
        <v>15</v>
      </c>
      <c r="K126" s="25" t="s">
        <v>84</v>
      </c>
      <c r="L126" s="25" t="s">
        <v>78</v>
      </c>
      <c r="M126" s="26" t="s">
        <v>31</v>
      </c>
      <c r="N126" s="27" t="s">
        <v>79</v>
      </c>
      <c r="P126" s="23" t="s">
        <v>100</v>
      </c>
      <c r="Q126" s="29" t="s">
        <v>15</v>
      </c>
      <c r="R126" s="25" t="s">
        <v>84</v>
      </c>
      <c r="S126" s="25" t="s">
        <v>78</v>
      </c>
      <c r="T126" s="26" t="s">
        <v>80</v>
      </c>
      <c r="U126" s="27" t="s">
        <v>79</v>
      </c>
      <c r="W126" s="23" t="s">
        <v>101</v>
      </c>
      <c r="X126" s="29" t="s">
        <v>15</v>
      </c>
      <c r="Y126" s="25" t="s">
        <v>84</v>
      </c>
      <c r="Z126" s="25" t="s">
        <v>78</v>
      </c>
      <c r="AA126" s="26" t="s">
        <v>80</v>
      </c>
      <c r="AB126" s="27" t="s">
        <v>79</v>
      </c>
      <c r="AD126" s="23" t="s">
        <v>102</v>
      </c>
      <c r="AE126" s="29" t="s">
        <v>15</v>
      </c>
      <c r="AF126" s="25" t="s">
        <v>84</v>
      </c>
      <c r="AG126" s="25" t="s">
        <v>78</v>
      </c>
      <c r="AH126" s="26" t="s">
        <v>80</v>
      </c>
      <c r="AI126" s="27" t="s">
        <v>79</v>
      </c>
      <c r="AK126" s="23" t="s">
        <v>103</v>
      </c>
      <c r="AL126" s="29" t="s">
        <v>15</v>
      </c>
      <c r="AM126" s="25" t="s">
        <v>84</v>
      </c>
      <c r="AN126" s="25" t="s">
        <v>78</v>
      </c>
      <c r="AO126" s="26" t="s">
        <v>80</v>
      </c>
      <c r="AP126" s="27" t="s">
        <v>79</v>
      </c>
      <c r="AR126" s="23" t="s">
        <v>104</v>
      </c>
      <c r="AS126" s="29" t="s">
        <v>15</v>
      </c>
      <c r="AT126" s="25" t="s">
        <v>84</v>
      </c>
      <c r="AU126" s="25" t="s">
        <v>78</v>
      </c>
      <c r="AV126" s="26" t="s">
        <v>80</v>
      </c>
      <c r="AW126" s="27" t="s">
        <v>79</v>
      </c>
      <c r="AY126" s="23" t="s">
        <v>105</v>
      </c>
      <c r="AZ126" s="29" t="s">
        <v>27</v>
      </c>
      <c r="BA126" s="25" t="s">
        <v>84</v>
      </c>
      <c r="BB126" s="25" t="s">
        <v>78</v>
      </c>
      <c r="BC126" s="26" t="s">
        <v>80</v>
      </c>
      <c r="BD126" s="27" t="s">
        <v>79</v>
      </c>
    </row>
    <row r="127" spans="2:56" x14ac:dyDescent="0.25">
      <c r="B127" s="23" t="s">
        <v>98</v>
      </c>
      <c r="C127" s="24" t="s">
        <v>15</v>
      </c>
      <c r="D127" s="36" t="s">
        <v>85</v>
      </c>
      <c r="E127" s="25" t="s">
        <v>78</v>
      </c>
      <c r="F127" s="26" t="s">
        <v>80</v>
      </c>
      <c r="G127" s="27" t="s">
        <v>79</v>
      </c>
      <c r="I127" s="48" t="s">
        <v>99</v>
      </c>
      <c r="J127" s="35" t="s">
        <v>15</v>
      </c>
      <c r="K127" s="36" t="s">
        <v>85</v>
      </c>
      <c r="L127" s="25" t="s">
        <v>78</v>
      </c>
      <c r="M127" s="26" t="s">
        <v>31</v>
      </c>
      <c r="N127" s="27" t="s">
        <v>79</v>
      </c>
      <c r="P127" s="23" t="s">
        <v>100</v>
      </c>
      <c r="Q127" s="29" t="s">
        <v>15</v>
      </c>
      <c r="R127" s="36" t="s">
        <v>85</v>
      </c>
      <c r="S127" s="25" t="s">
        <v>78</v>
      </c>
      <c r="T127" s="26" t="s">
        <v>80</v>
      </c>
      <c r="U127" s="27" t="s">
        <v>79</v>
      </c>
      <c r="W127" s="23" t="s">
        <v>101</v>
      </c>
      <c r="X127" s="29" t="s">
        <v>15</v>
      </c>
      <c r="Y127" s="36" t="s">
        <v>85</v>
      </c>
      <c r="Z127" s="25" t="s">
        <v>78</v>
      </c>
      <c r="AA127" s="26" t="s">
        <v>80</v>
      </c>
      <c r="AB127" s="27" t="s">
        <v>79</v>
      </c>
      <c r="AD127" s="23" t="s">
        <v>102</v>
      </c>
      <c r="AE127" s="29" t="s">
        <v>15</v>
      </c>
      <c r="AF127" s="36" t="s">
        <v>85</v>
      </c>
      <c r="AG127" s="25" t="s">
        <v>78</v>
      </c>
      <c r="AH127" s="26" t="s">
        <v>80</v>
      </c>
      <c r="AI127" s="27" t="s">
        <v>79</v>
      </c>
      <c r="AK127" s="23" t="s">
        <v>103</v>
      </c>
      <c r="AL127" s="29" t="s">
        <v>15</v>
      </c>
      <c r="AM127" s="36" t="s">
        <v>85</v>
      </c>
      <c r="AN127" s="25" t="s">
        <v>78</v>
      </c>
      <c r="AO127" s="26" t="s">
        <v>80</v>
      </c>
      <c r="AP127" s="27" t="s">
        <v>79</v>
      </c>
      <c r="AR127" s="23" t="s">
        <v>104</v>
      </c>
      <c r="AS127" s="29" t="s">
        <v>15</v>
      </c>
      <c r="AT127" s="36" t="s">
        <v>85</v>
      </c>
      <c r="AU127" s="25" t="s">
        <v>78</v>
      </c>
      <c r="AV127" s="26" t="s">
        <v>80</v>
      </c>
      <c r="AW127" s="27" t="s">
        <v>79</v>
      </c>
      <c r="AY127" s="23" t="s">
        <v>105</v>
      </c>
      <c r="AZ127" s="29" t="s">
        <v>27</v>
      </c>
      <c r="BA127" s="36" t="s">
        <v>85</v>
      </c>
      <c r="BB127" s="25" t="s">
        <v>78</v>
      </c>
      <c r="BC127" s="26" t="s">
        <v>80</v>
      </c>
      <c r="BD127" s="27" t="s">
        <v>79</v>
      </c>
    </row>
    <row r="128" spans="2:56" x14ac:dyDescent="0.25">
      <c r="B128" s="23" t="s">
        <v>98</v>
      </c>
      <c r="C128" s="24" t="s">
        <v>15</v>
      </c>
      <c r="D128" s="36" t="s">
        <v>86</v>
      </c>
      <c r="E128" s="25" t="s">
        <v>78</v>
      </c>
      <c r="F128" s="26" t="s">
        <v>80</v>
      </c>
      <c r="G128" s="27" t="s">
        <v>79</v>
      </c>
      <c r="I128" s="48" t="s">
        <v>99</v>
      </c>
      <c r="J128" s="35" t="s">
        <v>15</v>
      </c>
      <c r="K128" s="36" t="s">
        <v>86</v>
      </c>
      <c r="L128" s="25" t="s">
        <v>78</v>
      </c>
      <c r="M128" s="26" t="s">
        <v>31</v>
      </c>
      <c r="N128" s="27" t="s">
        <v>79</v>
      </c>
      <c r="P128" s="23" t="s">
        <v>100</v>
      </c>
      <c r="Q128" s="29" t="s">
        <v>15</v>
      </c>
      <c r="R128" s="36" t="s">
        <v>86</v>
      </c>
      <c r="S128" s="25" t="s">
        <v>78</v>
      </c>
      <c r="T128" s="26" t="s">
        <v>80</v>
      </c>
      <c r="U128" s="27" t="s">
        <v>79</v>
      </c>
      <c r="W128" s="23" t="s">
        <v>101</v>
      </c>
      <c r="X128" s="29" t="s">
        <v>15</v>
      </c>
      <c r="Y128" s="36" t="s">
        <v>86</v>
      </c>
      <c r="Z128" s="25" t="s">
        <v>78</v>
      </c>
      <c r="AA128" s="26" t="s">
        <v>80</v>
      </c>
      <c r="AB128" s="27" t="s">
        <v>79</v>
      </c>
      <c r="AD128" s="23" t="s">
        <v>102</v>
      </c>
      <c r="AE128" s="29" t="s">
        <v>15</v>
      </c>
      <c r="AF128" s="36" t="s">
        <v>86</v>
      </c>
      <c r="AG128" s="25" t="s">
        <v>78</v>
      </c>
      <c r="AH128" s="26" t="s">
        <v>80</v>
      </c>
      <c r="AI128" s="27" t="s">
        <v>79</v>
      </c>
      <c r="AK128" s="23" t="s">
        <v>103</v>
      </c>
      <c r="AL128" s="29" t="s">
        <v>15</v>
      </c>
      <c r="AM128" s="36" t="s">
        <v>86</v>
      </c>
      <c r="AN128" s="25" t="s">
        <v>78</v>
      </c>
      <c r="AO128" s="26" t="s">
        <v>80</v>
      </c>
      <c r="AP128" s="27" t="s">
        <v>79</v>
      </c>
      <c r="AR128" s="23" t="s">
        <v>104</v>
      </c>
      <c r="AS128" s="29" t="s">
        <v>15</v>
      </c>
      <c r="AT128" s="36" t="s">
        <v>86</v>
      </c>
      <c r="AU128" s="25" t="s">
        <v>78</v>
      </c>
      <c r="AV128" s="26" t="s">
        <v>80</v>
      </c>
      <c r="AW128" s="27" t="s">
        <v>79</v>
      </c>
      <c r="AY128" s="23" t="s">
        <v>105</v>
      </c>
      <c r="AZ128" s="29" t="s">
        <v>27</v>
      </c>
      <c r="BA128" s="36" t="s">
        <v>86</v>
      </c>
      <c r="BB128" s="25" t="s">
        <v>78</v>
      </c>
      <c r="BC128" s="26" t="s">
        <v>80</v>
      </c>
      <c r="BD128" s="27" t="s">
        <v>79</v>
      </c>
    </row>
    <row r="129" spans="2:56" x14ac:dyDescent="0.25">
      <c r="B129" s="23" t="s">
        <v>98</v>
      </c>
      <c r="C129" s="24" t="s">
        <v>15</v>
      </c>
      <c r="D129" s="36" t="s">
        <v>87</v>
      </c>
      <c r="E129" s="25" t="s">
        <v>78</v>
      </c>
      <c r="F129" s="26" t="s">
        <v>80</v>
      </c>
      <c r="G129" s="27" t="s">
        <v>79</v>
      </c>
      <c r="I129" s="48" t="s">
        <v>99</v>
      </c>
      <c r="J129" s="35" t="s">
        <v>15</v>
      </c>
      <c r="K129" s="36" t="s">
        <v>87</v>
      </c>
      <c r="L129" s="25" t="s">
        <v>78</v>
      </c>
      <c r="M129" s="26" t="s">
        <v>31</v>
      </c>
      <c r="N129" s="27" t="s">
        <v>79</v>
      </c>
      <c r="P129" s="23" t="s">
        <v>100</v>
      </c>
      <c r="Q129" s="29" t="s">
        <v>15</v>
      </c>
      <c r="R129" s="36" t="s">
        <v>87</v>
      </c>
      <c r="S129" s="25" t="s">
        <v>78</v>
      </c>
      <c r="T129" s="26" t="s">
        <v>80</v>
      </c>
      <c r="U129" s="27" t="s">
        <v>79</v>
      </c>
      <c r="W129" s="23" t="s">
        <v>101</v>
      </c>
      <c r="X129" s="29" t="s">
        <v>15</v>
      </c>
      <c r="Y129" s="36" t="s">
        <v>87</v>
      </c>
      <c r="Z129" s="25" t="s">
        <v>78</v>
      </c>
      <c r="AA129" s="26" t="s">
        <v>80</v>
      </c>
      <c r="AB129" s="27" t="s">
        <v>79</v>
      </c>
      <c r="AD129" s="23" t="s">
        <v>102</v>
      </c>
      <c r="AE129" s="29" t="s">
        <v>15</v>
      </c>
      <c r="AF129" s="36" t="s">
        <v>87</v>
      </c>
      <c r="AG129" s="25" t="s">
        <v>78</v>
      </c>
      <c r="AH129" s="26" t="s">
        <v>80</v>
      </c>
      <c r="AI129" s="27" t="s">
        <v>79</v>
      </c>
      <c r="AK129" s="23" t="s">
        <v>103</v>
      </c>
      <c r="AL129" s="29" t="s">
        <v>15</v>
      </c>
      <c r="AM129" s="36" t="s">
        <v>87</v>
      </c>
      <c r="AN129" s="25" t="s">
        <v>78</v>
      </c>
      <c r="AO129" s="26" t="s">
        <v>80</v>
      </c>
      <c r="AP129" s="27" t="s">
        <v>79</v>
      </c>
      <c r="AR129" s="23" t="s">
        <v>104</v>
      </c>
      <c r="AS129" s="29" t="s">
        <v>15</v>
      </c>
      <c r="AT129" s="36" t="s">
        <v>87</v>
      </c>
      <c r="AU129" s="25" t="s">
        <v>78</v>
      </c>
      <c r="AV129" s="26" t="s">
        <v>80</v>
      </c>
      <c r="AW129" s="27" t="s">
        <v>79</v>
      </c>
      <c r="AY129" s="23" t="s">
        <v>105</v>
      </c>
      <c r="AZ129" s="29" t="s">
        <v>27</v>
      </c>
      <c r="BA129" s="36" t="s">
        <v>87</v>
      </c>
      <c r="BB129" s="25" t="s">
        <v>78</v>
      </c>
      <c r="BC129" s="26" t="s">
        <v>80</v>
      </c>
      <c r="BD129" s="27" t="s">
        <v>79</v>
      </c>
    </row>
    <row r="130" spans="2:56" ht="15.75" thickBot="1" x14ac:dyDescent="0.3">
      <c r="B130" s="37" t="s">
        <v>98</v>
      </c>
      <c r="C130" s="49" t="s">
        <v>15</v>
      </c>
      <c r="D130" s="39" t="s">
        <v>88</v>
      </c>
      <c r="E130" s="39" t="s">
        <v>36</v>
      </c>
      <c r="F130" s="40" t="str">
        <f>VLOOKUP(B130,'[1]Chemistry Table (Oct 2020)'!$B:$HH,40,FALSE)</f>
        <v>&lt;50</v>
      </c>
      <c r="G130" s="41" t="s">
        <v>89</v>
      </c>
      <c r="I130" s="37" t="s">
        <v>99</v>
      </c>
      <c r="J130" s="38" t="s">
        <v>15</v>
      </c>
      <c r="K130" s="39" t="s">
        <v>88</v>
      </c>
      <c r="L130" s="39" t="s">
        <v>36</v>
      </c>
      <c r="M130" s="40" t="s">
        <v>31</v>
      </c>
      <c r="N130" s="41" t="s">
        <v>89</v>
      </c>
      <c r="P130" s="37" t="s">
        <v>100</v>
      </c>
      <c r="Q130" s="38" t="s">
        <v>15</v>
      </c>
      <c r="R130" s="39" t="s">
        <v>88</v>
      </c>
      <c r="S130" s="39" t="s">
        <v>36</v>
      </c>
      <c r="T130" s="40" t="str">
        <f>VLOOKUP(P130,'[1]Chemistry Table (Oct 2020)'!$B:$HH,40,FALSE)</f>
        <v>&lt;50</v>
      </c>
      <c r="U130" s="41" t="s">
        <v>89</v>
      </c>
      <c r="W130" s="37" t="s">
        <v>101</v>
      </c>
      <c r="X130" s="38" t="s">
        <v>15</v>
      </c>
      <c r="Y130" s="39" t="s">
        <v>88</v>
      </c>
      <c r="Z130" s="39" t="s">
        <v>36</v>
      </c>
      <c r="AA130" s="40" t="str">
        <f>VLOOKUP(W130,'[1]Chemistry Table (Oct 2020)'!$B:$HH,40,FALSE)</f>
        <v>&lt;50</v>
      </c>
      <c r="AB130" s="41" t="s">
        <v>89</v>
      </c>
      <c r="AD130" s="37" t="s">
        <v>102</v>
      </c>
      <c r="AE130" s="38" t="s">
        <v>15</v>
      </c>
      <c r="AF130" s="39" t="s">
        <v>88</v>
      </c>
      <c r="AG130" s="39" t="s">
        <v>36</v>
      </c>
      <c r="AH130" s="40" t="str">
        <f>VLOOKUP(AD130,'[1]Chemistry Table (Oct 2020)'!$B:$HH,40,FALSE)</f>
        <v>&lt;50</v>
      </c>
      <c r="AI130" s="41" t="s">
        <v>89</v>
      </c>
      <c r="AK130" s="37" t="s">
        <v>103</v>
      </c>
      <c r="AL130" s="38" t="s">
        <v>15</v>
      </c>
      <c r="AM130" s="39" t="s">
        <v>88</v>
      </c>
      <c r="AN130" s="39" t="s">
        <v>36</v>
      </c>
      <c r="AO130" s="40" t="str">
        <f>VLOOKUP(AK130,'[1]Chemistry Table (Oct 2020)'!$B:$HH,40,FALSE)</f>
        <v>&lt;50</v>
      </c>
      <c r="AP130" s="41" t="s">
        <v>89</v>
      </c>
      <c r="AR130" s="37" t="s">
        <v>104</v>
      </c>
      <c r="AS130" s="38" t="s">
        <v>15</v>
      </c>
      <c r="AT130" s="39" t="s">
        <v>88</v>
      </c>
      <c r="AU130" s="39" t="s">
        <v>36</v>
      </c>
      <c r="AV130" s="40" t="str">
        <f>VLOOKUP(AR130,'[1]Chemistry Table (Oct 2020)'!$B:$HH,40,FALSE)</f>
        <v>&lt;50</v>
      </c>
      <c r="AW130" s="41" t="s">
        <v>89</v>
      </c>
      <c r="AY130" s="37" t="s">
        <v>105</v>
      </c>
      <c r="AZ130" s="38" t="s">
        <v>27</v>
      </c>
      <c r="BA130" s="39" t="s">
        <v>88</v>
      </c>
      <c r="BB130" s="39" t="s">
        <v>36</v>
      </c>
      <c r="BC130" s="40" t="str">
        <f>VLOOKUP(AY130,'[1]Chemistry Table (Oct 2020)'!$B:$HH,40,FALSE)</f>
        <v>&lt;50</v>
      </c>
      <c r="BD130" s="41" t="s">
        <v>89</v>
      </c>
    </row>
    <row r="131" spans="2:56" x14ac:dyDescent="0.25">
      <c r="B131" s="50"/>
      <c r="AV131" s="46"/>
    </row>
    <row r="132" spans="2:56" x14ac:dyDescent="0.25">
      <c r="F132"/>
    </row>
    <row r="133" spans="2:56" x14ac:dyDescent="0.25">
      <c r="F133"/>
    </row>
    <row r="134" spans="2:56" x14ac:dyDescent="0.25">
      <c r="F134"/>
    </row>
    <row r="135" spans="2:56" x14ac:dyDescent="0.25">
      <c r="F135"/>
    </row>
    <row r="136" spans="2:56" x14ac:dyDescent="0.25">
      <c r="F136"/>
    </row>
    <row r="137" spans="2:56" x14ac:dyDescent="0.25">
      <c r="F137"/>
    </row>
    <row r="138" spans="2:56" x14ac:dyDescent="0.25">
      <c r="F138"/>
    </row>
    <row r="139" spans="2:56" x14ac:dyDescent="0.25">
      <c r="F139"/>
    </row>
    <row r="140" spans="2:56" x14ac:dyDescent="0.25">
      <c r="F140"/>
    </row>
    <row r="141" spans="2:56" x14ac:dyDescent="0.25">
      <c r="F141"/>
    </row>
    <row r="142" spans="2:56" x14ac:dyDescent="0.25">
      <c r="F142"/>
    </row>
    <row r="143" spans="2:56" x14ac:dyDescent="0.25">
      <c r="F143"/>
    </row>
    <row r="144" spans="2:5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9" x14ac:dyDescent="0.25">
      <c r="F369"/>
    </row>
    <row r="370" spans="6:9" x14ac:dyDescent="0.25">
      <c r="F370"/>
    </row>
    <row r="371" spans="6:9" x14ac:dyDescent="0.25">
      <c r="F371"/>
    </row>
    <row r="372" spans="6:9" x14ac:dyDescent="0.25">
      <c r="F372"/>
    </row>
    <row r="373" spans="6:9" x14ac:dyDescent="0.25">
      <c r="F373"/>
    </row>
    <row r="374" spans="6:9" x14ac:dyDescent="0.25">
      <c r="F374"/>
    </row>
    <row r="375" spans="6:9" x14ac:dyDescent="0.25">
      <c r="F375"/>
    </row>
    <row r="376" spans="6:9" x14ac:dyDescent="0.25">
      <c r="F376"/>
    </row>
    <row r="377" spans="6:9" x14ac:dyDescent="0.25">
      <c r="F377"/>
    </row>
    <row r="378" spans="6:9" x14ac:dyDescent="0.25">
      <c r="F378"/>
    </row>
    <row r="379" spans="6:9" x14ac:dyDescent="0.25">
      <c r="F379"/>
    </row>
    <row r="380" spans="6:9" x14ac:dyDescent="0.25">
      <c r="F380"/>
    </row>
    <row r="381" spans="6:9" x14ac:dyDescent="0.25">
      <c r="F381"/>
    </row>
    <row r="382" spans="6:9" x14ac:dyDescent="0.25">
      <c r="F382"/>
    </row>
    <row r="383" spans="6:9" x14ac:dyDescent="0.25">
      <c r="F383"/>
      <c r="I383" s="23"/>
    </row>
    <row r="384" spans="6:9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</sheetData>
  <mergeCells count="108">
    <mergeCell ref="BH7:BH8"/>
    <mergeCell ref="BI7:BI8"/>
    <mergeCell ref="BJ7:BJ8"/>
    <mergeCell ref="BK7:BK8"/>
    <mergeCell ref="BA7:BA8"/>
    <mergeCell ref="BB7:BB8"/>
    <mergeCell ref="BC7:BC8"/>
    <mergeCell ref="BD7:BD8"/>
    <mergeCell ref="BF7:BF8"/>
    <mergeCell ref="BG7:BG8"/>
    <mergeCell ref="AT7:AT8"/>
    <mergeCell ref="AU7:AU8"/>
    <mergeCell ref="AV7:AV8"/>
    <mergeCell ref="AW7:AW8"/>
    <mergeCell ref="AY7:AY8"/>
    <mergeCell ref="AZ7:AZ8"/>
    <mergeCell ref="AM7:AM8"/>
    <mergeCell ref="AN7:AN8"/>
    <mergeCell ref="AO7:AO8"/>
    <mergeCell ref="AP7:AP8"/>
    <mergeCell ref="AR7:AR8"/>
    <mergeCell ref="AS7:AS8"/>
    <mergeCell ref="AF7:AF8"/>
    <mergeCell ref="AG7:AG8"/>
    <mergeCell ref="AH7:AH8"/>
    <mergeCell ref="AI7:AI8"/>
    <mergeCell ref="AK7:AK8"/>
    <mergeCell ref="AL7:AL8"/>
    <mergeCell ref="Y7:Y8"/>
    <mergeCell ref="Z7:Z8"/>
    <mergeCell ref="AA7:AA8"/>
    <mergeCell ref="AB7:AB8"/>
    <mergeCell ref="AD7:AD8"/>
    <mergeCell ref="AE7:AE8"/>
    <mergeCell ref="R7:R8"/>
    <mergeCell ref="S7:S8"/>
    <mergeCell ref="T7:T8"/>
    <mergeCell ref="U7:U8"/>
    <mergeCell ref="W7:W8"/>
    <mergeCell ref="X7:X8"/>
    <mergeCell ref="K7:K8"/>
    <mergeCell ref="L7:L8"/>
    <mergeCell ref="M7:M8"/>
    <mergeCell ref="N7:N8"/>
    <mergeCell ref="P7:P8"/>
    <mergeCell ref="Q7:Q8"/>
    <mergeCell ref="AZ6:BD6"/>
    <mergeCell ref="BG6:BK6"/>
    <mergeCell ref="B7:B8"/>
    <mergeCell ref="C7:C8"/>
    <mergeCell ref="D7:D8"/>
    <mergeCell ref="E7:E8"/>
    <mergeCell ref="F7:F8"/>
    <mergeCell ref="G7:G8"/>
    <mergeCell ref="I7:I8"/>
    <mergeCell ref="J7:J8"/>
    <mergeCell ref="AS5:AW5"/>
    <mergeCell ref="AZ5:BD5"/>
    <mergeCell ref="BG5:BK5"/>
    <mergeCell ref="C6:G6"/>
    <mergeCell ref="J6:N6"/>
    <mergeCell ref="Q6:U6"/>
    <mergeCell ref="X6:AB6"/>
    <mergeCell ref="AE6:AI6"/>
    <mergeCell ref="AL6:AP6"/>
    <mergeCell ref="AS6:AW6"/>
    <mergeCell ref="C5:G5"/>
    <mergeCell ref="J5:N5"/>
    <mergeCell ref="Q5:U5"/>
    <mergeCell ref="X5:AB5"/>
    <mergeCell ref="AE5:AI5"/>
    <mergeCell ref="AL5:AP5"/>
    <mergeCell ref="BG3:BK3"/>
    <mergeCell ref="C4:G4"/>
    <mergeCell ref="J4:N4"/>
    <mergeCell ref="Q4:U4"/>
    <mergeCell ref="X4:AB4"/>
    <mergeCell ref="AE4:AI4"/>
    <mergeCell ref="AL4:AP4"/>
    <mergeCell ref="AS4:AW4"/>
    <mergeCell ref="AZ4:BD4"/>
    <mergeCell ref="BG4:BK4"/>
    <mergeCell ref="AZ2:BD2"/>
    <mergeCell ref="BG2:BK2"/>
    <mergeCell ref="C3:G3"/>
    <mergeCell ref="J3:N3"/>
    <mergeCell ref="Q3:U3"/>
    <mergeCell ref="X3:AB3"/>
    <mergeCell ref="AE3:AI3"/>
    <mergeCell ref="AL3:AP3"/>
    <mergeCell ref="AS3:AW3"/>
    <mergeCell ref="AZ3:BD3"/>
    <mergeCell ref="AS1:AW1"/>
    <mergeCell ref="AZ1:BD1"/>
    <mergeCell ref="BG1:BK1"/>
    <mergeCell ref="C2:G2"/>
    <mergeCell ref="J2:N2"/>
    <mergeCell ref="Q2:U2"/>
    <mergeCell ref="X2:AB2"/>
    <mergeCell ref="AE2:AI2"/>
    <mergeCell ref="AL2:AP2"/>
    <mergeCell ref="AS2:AW2"/>
    <mergeCell ref="C1:G1"/>
    <mergeCell ref="J1:N1"/>
    <mergeCell ref="Q1:U1"/>
    <mergeCell ref="X1:AB1"/>
    <mergeCell ref="AE1:AI1"/>
    <mergeCell ref="AL1:AP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4173-D4EA-4273-968B-0FC0EDECBE8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56F-80C1-4DC8-81D0-3ED3076CEA0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McFadden, David</dc:creator>
  <cp:lastModifiedBy>McFadden, David</cp:lastModifiedBy>
  <cp:lastPrinted>2020-11-18T02:07:47Z</cp:lastPrinted>
  <dcterms:created xsi:type="dcterms:W3CDTF">2020-11-18T02:07:42Z</dcterms:created>
  <dcterms:modified xsi:type="dcterms:W3CDTF">2020-11-18T02:08:18Z</dcterms:modified>
</cp:coreProperties>
</file>